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5375" windowHeight="12210"/>
  </bookViews>
  <sheets>
    <sheet name="Top Level Budget" sheetId="1" r:id="rId1"/>
    <sheet name="Revenue Projections" sheetId="2" r:id="rId2"/>
    <sheet name="Map of Expense Accounts" sheetId="4" r:id="rId3"/>
    <sheet name="Allocated Expenses" sheetId="5" r:id="rId4"/>
  </sheets>
  <definedNames>
    <definedName name="_xlnm.Print_Area" localSheetId="3">'Allocated Expenses'!$A$1:$H$18</definedName>
    <definedName name="_xlnm.Print_Area" localSheetId="0">'Top Level Budget'!$A$1:$D$61</definedName>
  </definedNames>
  <calcPr calcId="145621"/>
</workbook>
</file>

<file path=xl/calcChain.xml><?xml version="1.0" encoding="utf-8"?>
<calcChain xmlns="http://schemas.openxmlformats.org/spreadsheetml/2006/main">
  <c r="F18" i="5" l="1"/>
  <c r="B5" i="5" l="1"/>
  <c r="B6" i="5"/>
  <c r="B7" i="5"/>
  <c r="B8" i="5"/>
  <c r="B9" i="5"/>
  <c r="B10" i="5"/>
  <c r="B11" i="5"/>
  <c r="B12" i="5"/>
  <c r="B13" i="5"/>
  <c r="B14" i="5"/>
  <c r="B4" i="5"/>
  <c r="D59" i="1"/>
  <c r="C59" i="1"/>
  <c r="B59" i="1"/>
  <c r="C17" i="1"/>
  <c r="B17" i="1"/>
  <c r="B61" i="1" s="1"/>
  <c r="E85" i="2"/>
  <c r="D13" i="1" s="1"/>
  <c r="C61" i="1" l="1"/>
  <c r="G4" i="5"/>
  <c r="B15" i="5"/>
  <c r="H4" i="5"/>
  <c r="F4" i="5"/>
  <c r="G13" i="5"/>
  <c r="F13" i="5"/>
  <c r="H13" i="5"/>
  <c r="G11" i="5"/>
  <c r="F11" i="5"/>
  <c r="H11" i="5"/>
  <c r="G9" i="5"/>
  <c r="F9" i="5"/>
  <c r="H9" i="5"/>
  <c r="G7" i="5"/>
  <c r="F7" i="5"/>
  <c r="H7" i="5"/>
  <c r="G5" i="5"/>
  <c r="F5" i="5"/>
  <c r="H5" i="5"/>
  <c r="F14" i="5"/>
  <c r="H14" i="5"/>
  <c r="G14" i="5"/>
  <c r="F12" i="5"/>
  <c r="H12" i="5"/>
  <c r="G12" i="5"/>
  <c r="F10" i="5"/>
  <c r="H10" i="5"/>
  <c r="G10" i="5"/>
  <c r="F8" i="5"/>
  <c r="H8" i="5"/>
  <c r="G8" i="5"/>
  <c r="F6" i="5"/>
  <c r="H6" i="5"/>
  <c r="G6" i="5"/>
  <c r="E40" i="2"/>
  <c r="E84" i="2" s="1"/>
  <c r="D16" i="1" s="1"/>
  <c r="C40" i="2"/>
  <c r="E30" i="2"/>
  <c r="E82" i="2" s="1"/>
  <c r="D10" i="1" s="1"/>
  <c r="C30" i="2"/>
  <c r="E15" i="2"/>
  <c r="E83" i="2" s="1"/>
  <c r="D14" i="1" s="1"/>
  <c r="C15" i="2"/>
  <c r="E8" i="2"/>
  <c r="E81" i="2" s="1"/>
  <c r="C8" i="2"/>
  <c r="B7" i="2"/>
  <c r="B6" i="2"/>
  <c r="B5" i="2"/>
  <c r="B4" i="2"/>
  <c r="B3" i="2"/>
  <c r="E2" i="2"/>
  <c r="F15" i="5" l="1"/>
  <c r="F17" i="5" s="1"/>
  <c r="G15" i="5"/>
  <c r="G17" i="5" s="1"/>
  <c r="H15" i="5"/>
  <c r="H17" i="5" s="1"/>
  <c r="D15" i="1"/>
  <c r="D17" i="1" s="1"/>
  <c r="D61" i="1" s="1"/>
  <c r="E87" i="2"/>
  <c r="E77" i="2"/>
  <c r="C2" i="2"/>
  <c r="C77" i="2" s="1"/>
</calcChain>
</file>

<file path=xl/sharedStrings.xml><?xml version="1.0" encoding="utf-8"?>
<sst xmlns="http://schemas.openxmlformats.org/spreadsheetml/2006/main" count="518" uniqueCount="367">
  <si>
    <t>Revenue</t>
  </si>
  <si>
    <t>2015 Budget</t>
  </si>
  <si>
    <t>2016 Proposed</t>
  </si>
  <si>
    <t>Solicitation Notes</t>
  </si>
  <si>
    <t xml:space="preserve">Grants Mgmt fee </t>
  </si>
  <si>
    <t>These are included  in the grant totals; it is double-counting to cite them here</t>
  </si>
  <si>
    <t xml:space="preserve">     Canadian TREE Fund</t>
  </si>
  <si>
    <t xml:space="preserve">     Utility Current Project Grant (Unrestricted, not endowment)</t>
  </si>
  <si>
    <t xml:space="preserve">      Ohio Chapter</t>
  </si>
  <si>
    <t xml:space="preserve">      Arborjet</t>
  </si>
  <si>
    <t xml:space="preserve">      Pen Del Chapter</t>
  </si>
  <si>
    <t>Sponsored Grants/Scholarships</t>
  </si>
  <si>
    <t xml:space="preserve">     Utility Current Project Grant (Restricted operating, not endowment, various sources)</t>
  </si>
  <si>
    <t>Include UAA Grant</t>
  </si>
  <si>
    <t xml:space="preserve">      Canadian Tree Fund</t>
  </si>
  <si>
    <t xml:space="preserve">     Wright Tree Service</t>
  </si>
  <si>
    <t>Maybe; will approach at TCIA EXPO (Russ Davis)</t>
  </si>
  <si>
    <t xml:space="preserve">       Pen Del Chapter</t>
  </si>
  <si>
    <t>Fran Ward + Horace Thayer Grants</t>
  </si>
  <si>
    <t>Special Event Auction</t>
  </si>
  <si>
    <t xml:space="preserve">       Silent Auction</t>
  </si>
  <si>
    <r>
      <t xml:space="preserve">       Live Auction*</t>
    </r>
    <r>
      <rPr>
        <sz val="8"/>
        <color indexed="8"/>
        <rFont val="Times New Roman"/>
        <family val="1"/>
      </rPr>
      <t>minus reserve cost</t>
    </r>
  </si>
  <si>
    <t xml:space="preserve">       Admission </t>
  </si>
  <si>
    <r>
      <t xml:space="preserve">        Raffle * </t>
    </r>
    <r>
      <rPr>
        <sz val="8"/>
        <color indexed="8"/>
        <rFont val="Times New Roman"/>
        <family val="1"/>
      </rPr>
      <t>after pay outs</t>
    </r>
  </si>
  <si>
    <t xml:space="preserve">        Raise your hand for research</t>
  </si>
  <si>
    <t xml:space="preserve">        Centerpieces</t>
  </si>
  <si>
    <t xml:space="preserve">        Heads or Tails</t>
  </si>
  <si>
    <t xml:space="preserve">        Golden ticket</t>
  </si>
  <si>
    <t xml:space="preserve">        ISA Texas</t>
  </si>
  <si>
    <t xml:space="preserve">        Sponsorships </t>
  </si>
  <si>
    <t xml:space="preserve">Jarraff (TCIA), Sherrill (TCIA), Minnesota ISA, NY ISA, Gamma convert to Operating Appeal? </t>
  </si>
  <si>
    <t>Checking Account interest</t>
  </si>
  <si>
    <t>Foundation Grants</t>
  </si>
  <si>
    <t xml:space="preserve">      Tellabs</t>
  </si>
  <si>
    <t>**Indv Donations includes $200 in cc fee</t>
  </si>
  <si>
    <t>Annual Operating Campaign approach</t>
  </si>
  <si>
    <t>**Corp Donations (total)</t>
  </si>
  <si>
    <t xml:space="preserve">    Misc.- includes $3,000 cc fee</t>
  </si>
  <si>
    <t xml:space="preserve">     UUSCO</t>
  </si>
  <si>
    <t>Not likely without Janet; Mary will explore</t>
  </si>
  <si>
    <t xml:space="preserve">     Bandit</t>
  </si>
  <si>
    <t>TCIA</t>
  </si>
  <si>
    <t xml:space="preserve">     New Corporate Sponsors</t>
  </si>
  <si>
    <t>Utility initiative; Altech (TCIA); Doggett (TCIA); Fannow Saw (TCIA); rope manufacturer; Petzl (TCIA); Rainbow (TCIA); Rayco (TCIA); others TBD; shifts from auction</t>
  </si>
  <si>
    <t xml:space="preserve">     ISA</t>
  </si>
  <si>
    <t xml:space="preserve">     chapters</t>
  </si>
  <si>
    <t xml:space="preserve">      West Coast Arborist Inc. annual gift</t>
  </si>
  <si>
    <t xml:space="preserve">       Morbark</t>
  </si>
  <si>
    <t xml:space="preserve">       ACRT</t>
  </si>
  <si>
    <t>Tour Des Trees</t>
  </si>
  <si>
    <t xml:space="preserve">      Registrations</t>
  </si>
  <si>
    <t xml:space="preserve">     ** Individual Donations (55% of donations) includes $3,000 in cc fee</t>
  </si>
  <si>
    <t xml:space="preserve">      **Corp Donations (25% of donations) includes $1,000 in cc fee</t>
  </si>
  <si>
    <r>
      <t xml:space="preserve">      </t>
    </r>
    <r>
      <rPr>
        <b/>
        <sz val="12"/>
        <color indexed="8"/>
        <rFont val="Times New Roman"/>
        <family val="1"/>
      </rPr>
      <t>Corp Sponsors</t>
    </r>
    <r>
      <rPr>
        <sz val="12"/>
        <color indexed="8"/>
        <rFont val="Times New Roman"/>
        <family val="1"/>
      </rPr>
      <t>, see below:</t>
    </r>
  </si>
  <si>
    <t xml:space="preserve">     Arborjet</t>
  </si>
  <si>
    <t xml:space="preserve">     PG&amp;E</t>
  </si>
  <si>
    <t>Don’t count on it due to UAA grant</t>
  </si>
  <si>
    <t xml:space="preserve">     Midway Ford Truck Center</t>
  </si>
  <si>
    <t xml:space="preserve">      FEVA</t>
  </si>
  <si>
    <t xml:space="preserve">      SavATree</t>
  </si>
  <si>
    <t xml:space="preserve">     Bartlett Tree Experts</t>
  </si>
  <si>
    <t>Pick up welcome dinner; TCIA</t>
  </si>
  <si>
    <t xml:space="preserve">     Arborwell</t>
  </si>
  <si>
    <t xml:space="preserve">     National Grid</t>
  </si>
  <si>
    <t xml:space="preserve">     Gamma Shield and Shade Tree</t>
  </si>
  <si>
    <t xml:space="preserve">     Davey</t>
  </si>
  <si>
    <t xml:space="preserve">     STIHL</t>
  </si>
  <si>
    <t xml:space="preserve">     Asplundh</t>
  </si>
  <si>
    <t xml:space="preserve">     APS</t>
  </si>
  <si>
    <t xml:space="preserve">     Trees Inc</t>
  </si>
  <si>
    <t xml:space="preserve">     Lewis Tree Service</t>
  </si>
  <si>
    <t xml:space="preserve">     PacificCorp</t>
  </si>
  <si>
    <t xml:space="preserve">     Vermeer</t>
  </si>
  <si>
    <t>Only at $2,500 in 2015</t>
  </si>
  <si>
    <t xml:space="preserve">     STIHL Distributors</t>
  </si>
  <si>
    <t xml:space="preserve">     Utilities</t>
  </si>
  <si>
    <t xml:space="preserve">      Unitil</t>
  </si>
  <si>
    <t xml:space="preserve">       Florida ISA/Southern Chapter ISA</t>
  </si>
  <si>
    <t xml:space="preserve">Florida came in at $15,000 + volunteer time in-kind; </t>
  </si>
  <si>
    <t xml:space="preserve">        Florida/Carolina Local </t>
  </si>
  <si>
    <t xml:space="preserve">        Bandit</t>
  </si>
  <si>
    <t xml:space="preserve">        Lentzscaping</t>
  </si>
  <si>
    <t>Match actual 2015</t>
  </si>
  <si>
    <t xml:space="preserve">        Lucas Tree Experts</t>
  </si>
  <si>
    <t>Did not fund 2015</t>
  </si>
  <si>
    <t xml:space="preserve">        GeoDigital</t>
  </si>
  <si>
    <t xml:space="preserve">       Trustee Tour Sponsorship</t>
  </si>
  <si>
    <t xml:space="preserve">        Misc.</t>
  </si>
  <si>
    <t>KASK as in-kind</t>
  </si>
  <si>
    <t>Mdse. Sales</t>
  </si>
  <si>
    <t>CCT</t>
  </si>
  <si>
    <t>Total</t>
  </si>
  <si>
    <t>Summarized Into New Revenue Categories:</t>
  </si>
  <si>
    <t xml:space="preserve">     Annual Operating Campaign</t>
  </si>
  <si>
    <t xml:space="preserve">     Other Income</t>
  </si>
  <si>
    <t xml:space="preserve">     Special Event: ISA International Conference</t>
  </si>
  <si>
    <t xml:space="preserve">     Special Event: STIHL Tour des Trees</t>
  </si>
  <si>
    <t xml:space="preserve">     Sponsored Grants and Scholarships</t>
  </si>
  <si>
    <t xml:space="preserve">     Transfer from Operating Reserve</t>
  </si>
  <si>
    <t xml:space="preserve">     TOTAL</t>
  </si>
  <si>
    <t>2015 As Approved</t>
  </si>
  <si>
    <t>2015 In Proposed</t>
  </si>
  <si>
    <t>2016 In Proposed</t>
  </si>
  <si>
    <t>Super-Category Level</t>
  </si>
  <si>
    <t>REVENUE:</t>
  </si>
  <si>
    <t xml:space="preserve">   Annual Operating Campaign</t>
  </si>
  <si>
    <t>Ongoing annual campaign for unrestricted operating gifts; transfers from auction</t>
  </si>
  <si>
    <t xml:space="preserve">   Checking Account Interest</t>
  </si>
  <si>
    <t xml:space="preserve">   Chicago Community Trust</t>
  </si>
  <si>
    <t xml:space="preserve">   Corporate Donations</t>
  </si>
  <si>
    <t xml:space="preserve">   Grants Management Fee</t>
  </si>
  <si>
    <t xml:space="preserve">   Individual Donations</t>
  </si>
  <si>
    <t xml:space="preserve">   Merchandise Sales</t>
  </si>
  <si>
    <t>Use surplus in current operating reserve in lieu of endowment to balance</t>
  </si>
  <si>
    <t xml:space="preserve">   Other Income</t>
  </si>
  <si>
    <t xml:space="preserve">   Special Event: Auction</t>
  </si>
  <si>
    <t xml:space="preserve">   Special Event: ISA Conference</t>
  </si>
  <si>
    <t xml:space="preserve">   Sponsored Grants/Scholarships</t>
  </si>
  <si>
    <t xml:space="preserve">   Tour Des Trees</t>
  </si>
  <si>
    <t>TOTAL REVENUE:</t>
  </si>
  <si>
    <t>EXPENSE:</t>
  </si>
  <si>
    <t xml:space="preserve">   Accounting Fees</t>
  </si>
  <si>
    <t xml:space="preserve">   Advertising and Promotion</t>
  </si>
  <si>
    <t xml:space="preserve">   Bank Charges</t>
  </si>
  <si>
    <t xml:space="preserve">   Board Expense</t>
  </si>
  <si>
    <t xml:space="preserve">   Board and Liaisons</t>
  </si>
  <si>
    <t xml:space="preserve">   Compensation Staff</t>
  </si>
  <si>
    <t xml:space="preserve">   Computer Services</t>
  </si>
  <si>
    <t xml:space="preserve">   Computer Software</t>
  </si>
  <si>
    <t xml:space="preserve">   Conferences and Meetings</t>
  </si>
  <si>
    <t xml:space="preserve">   Contract Labor</t>
  </si>
  <si>
    <t xml:space="preserve">   Dues and Subscriptions</t>
  </si>
  <si>
    <t xml:space="preserve">   Education and Program</t>
  </si>
  <si>
    <t xml:space="preserve">   Grants and Contracts</t>
  </si>
  <si>
    <t>Cash expected to be paid; includes UUA grant at $150,000 + first part of $100,000 fellowship</t>
  </si>
  <si>
    <t xml:space="preserve">   Insurance</t>
  </si>
  <si>
    <t xml:space="preserve">   Legal Fees</t>
  </si>
  <si>
    <t xml:space="preserve">   Liaisons</t>
  </si>
  <si>
    <t xml:space="preserve">   Local Transportation</t>
  </si>
  <si>
    <t xml:space="preserve">   Lodging</t>
  </si>
  <si>
    <t xml:space="preserve">   Meals</t>
  </si>
  <si>
    <t xml:space="preserve">   Monetary Grants</t>
  </si>
  <si>
    <t xml:space="preserve">   Occupancy and Equipment</t>
  </si>
  <si>
    <t xml:space="preserve">   Office Expenses</t>
  </si>
  <si>
    <t>Increase with new office</t>
  </si>
  <si>
    <t xml:space="preserve">   Office Supplies</t>
  </si>
  <si>
    <t xml:space="preserve">   Other Employee Benefits</t>
  </si>
  <si>
    <t xml:space="preserve">   Payroll Expenses</t>
  </si>
  <si>
    <t xml:space="preserve">   Personnel</t>
  </si>
  <si>
    <t xml:space="preserve">   Postage</t>
  </si>
  <si>
    <t xml:space="preserve">   Printing</t>
  </si>
  <si>
    <t xml:space="preserve">   Professional Fees</t>
  </si>
  <si>
    <t>Audit increases offset by reduction in book-keeping</t>
  </si>
  <si>
    <t xml:space="preserve">   Rent</t>
  </si>
  <si>
    <t xml:space="preserve">   Service Fees</t>
  </si>
  <si>
    <t xml:space="preserve">   Service Rental and Repair</t>
  </si>
  <si>
    <t xml:space="preserve">   Special Event Auction</t>
  </si>
  <si>
    <t xml:space="preserve">   Special Event Tour</t>
  </si>
  <si>
    <t xml:space="preserve">   Staff Training</t>
  </si>
  <si>
    <t xml:space="preserve">   Technology</t>
  </si>
  <si>
    <t>Increase for new website</t>
  </si>
  <si>
    <t xml:space="preserve">   Telephone</t>
  </si>
  <si>
    <t xml:space="preserve">   Travel</t>
  </si>
  <si>
    <t xml:space="preserve">   Travel and Meetings</t>
  </si>
  <si>
    <t>TOTAL EXPENSE:</t>
  </si>
  <si>
    <t>NET OPERATING VARIANCE:</t>
  </si>
  <si>
    <t>Lower lodging and transit rates; circular tour; Bartlett hosting opening event</t>
  </si>
  <si>
    <t>Increase for new lease and moving expenses (some one-time, some recurring)</t>
  </si>
  <si>
    <t>Inflation</t>
  </si>
  <si>
    <t>Reduced planned giving trips, offset by increased CEO travel to Chapters</t>
  </si>
  <si>
    <t>Accounting Fees</t>
  </si>
  <si>
    <t xml:space="preserve">      Audit</t>
  </si>
  <si>
    <t>Professional fees</t>
  </si>
  <si>
    <t>Advertising &amp; Promotion</t>
  </si>
  <si>
    <t xml:space="preserve">    Banners-tour  (4)</t>
  </si>
  <si>
    <t>Special event - Tour</t>
  </si>
  <si>
    <t xml:space="preserve">    Posters/Placards -tour</t>
  </si>
  <si>
    <t xml:space="preserve">     13 Big Posters $30 each, 21 small $10 each-auction</t>
  </si>
  <si>
    <t xml:space="preserve">       8 Posters scholarship recognition $11 each</t>
  </si>
  <si>
    <t xml:space="preserve">     Rider apparel 100 X $100, includes T shirt, 2 jerseys </t>
  </si>
  <si>
    <t xml:space="preserve">      Volunteer apparel- 60 shirts</t>
  </si>
  <si>
    <t xml:space="preserve">     Tour informational 2,000 brochures</t>
  </si>
  <si>
    <t xml:space="preserve">     Sponsorship brochure  100 X $3.85 per brochure</t>
  </si>
  <si>
    <t xml:space="preserve">     Sponsor plaques</t>
  </si>
  <si>
    <t xml:space="preserve">     Vehicle magnets </t>
  </si>
  <si>
    <t xml:space="preserve">       Pricklethorne table skirt</t>
  </si>
  <si>
    <t xml:space="preserve">   Table skirt with new logo</t>
  </si>
  <si>
    <t xml:space="preserve">       Daily Herald Giving Guide</t>
  </si>
  <si>
    <t>Bank Charges</t>
  </si>
  <si>
    <t xml:space="preserve">     Qgiv 3.95%- all cc donations- $23.95 per month, .25$ per transaction</t>
  </si>
  <si>
    <t>Service fees</t>
  </si>
  <si>
    <t xml:space="preserve">     Merchant Fee 2.5%- all cc donations </t>
  </si>
  <si>
    <t xml:space="preserve">     Phoneswipe- Auction and purchases $12.95 per month, 1.69% per transaction</t>
  </si>
  <si>
    <t xml:space="preserve">      Crowdrise 5.9% per transaction +.30</t>
  </si>
  <si>
    <t xml:space="preserve">      Service charge </t>
  </si>
  <si>
    <t>Board Expense</t>
  </si>
  <si>
    <t xml:space="preserve">      Travel for BOT</t>
  </si>
  <si>
    <t xml:space="preserve">     Meals and av</t>
  </si>
  <si>
    <t xml:space="preserve">     Plaques $20 x 2</t>
  </si>
  <si>
    <t xml:space="preserve">     Training materials</t>
  </si>
  <si>
    <t xml:space="preserve">    Board mtgs. MJB </t>
  </si>
  <si>
    <t>Computer Services</t>
  </si>
  <si>
    <t xml:space="preserve">     WizeHive-Grant software</t>
  </si>
  <si>
    <t>Technology</t>
  </si>
  <si>
    <t xml:space="preserve">     Website hosting tour</t>
  </si>
  <si>
    <t xml:space="preserve">     Website hosting</t>
  </si>
  <si>
    <t xml:space="preserve">     Survey Monkey, 2 accts $52</t>
  </si>
  <si>
    <t xml:space="preserve">     Constant Contact</t>
  </si>
  <si>
    <t xml:space="preserve">  ** Crowdrise</t>
  </si>
  <si>
    <t>Computer Software</t>
  </si>
  <si>
    <t xml:space="preserve">     Raiser's Edge/Blackbaud</t>
  </si>
  <si>
    <t>Conferences &amp; Meetings</t>
  </si>
  <si>
    <t xml:space="preserve">      Exec. Professional Conf.</t>
  </si>
  <si>
    <t xml:space="preserve">     Misc</t>
  </si>
  <si>
    <t>Contract Labor</t>
  </si>
  <si>
    <t xml:space="preserve">      Webmaster/ Social Media</t>
  </si>
  <si>
    <t xml:space="preserve">       Black Bear</t>
  </si>
  <si>
    <t xml:space="preserve">       Workshop Creative Group</t>
  </si>
  <si>
    <t xml:space="preserve">        Auctioneer- $1,500 + hotel and food + airfare</t>
  </si>
  <si>
    <t xml:space="preserve">        Photographer- auction</t>
  </si>
  <si>
    <t xml:space="preserve">        Photographer- tour</t>
  </si>
  <si>
    <t xml:space="preserve">     RD Solutions</t>
  </si>
  <si>
    <t>Dues and Subscription</t>
  </si>
  <si>
    <t xml:space="preserve">       AFP 11/15 MD </t>
  </si>
  <si>
    <t xml:space="preserve">       Chronicle of Philanthropy</t>
  </si>
  <si>
    <t xml:space="preserve">      Exponent Phil. MJB</t>
  </si>
  <si>
    <t>Education and Program</t>
  </si>
  <si>
    <t xml:space="preserve">     Books $4.50 x 500</t>
  </si>
  <si>
    <t>Grants and contracts</t>
  </si>
  <si>
    <t>Insurance</t>
  </si>
  <si>
    <t xml:space="preserve">     General Liability IPG 7/1/14</t>
  </si>
  <si>
    <t xml:space="preserve">    Workman's Comp. II 1/30/14</t>
  </si>
  <si>
    <t>Personnel</t>
  </si>
  <si>
    <t xml:space="preserve">    Tour- IPG Accident and sickness 7/1/2014</t>
  </si>
  <si>
    <t xml:space="preserve">     D &amp; O IPG 9/2014</t>
  </si>
  <si>
    <t xml:space="preserve">     Business Owners II 1/30/14</t>
  </si>
  <si>
    <t>Legal Fees</t>
  </si>
  <si>
    <t xml:space="preserve">      Misc- trademark renewal  and D&amp;O deduct.</t>
  </si>
  <si>
    <t xml:space="preserve">     State permits</t>
  </si>
  <si>
    <t>Liaisons</t>
  </si>
  <si>
    <t xml:space="preserve">     1 hotel night x 20 and 3 meals</t>
  </si>
  <si>
    <t xml:space="preserve">Lodging </t>
  </si>
  <si>
    <t xml:space="preserve">      Hotel   $402 per rider X 90 riders</t>
  </si>
  <si>
    <t xml:space="preserve">      Hotel tour dir, Tree Fund staff and volunteers, $402 X 22</t>
  </si>
  <si>
    <t>Meals</t>
  </si>
  <si>
    <t xml:space="preserve">     Tour riders/volunteers/Tree Fund staff $510 X 120</t>
  </si>
  <si>
    <t xml:space="preserve">     finale dinner</t>
  </si>
  <si>
    <t xml:space="preserve">     Meetings</t>
  </si>
  <si>
    <t xml:space="preserve">Monetary Grants </t>
  </si>
  <si>
    <t xml:space="preserve">     Monetary Grants</t>
  </si>
  <si>
    <t>Service Rental and Repair</t>
  </si>
  <si>
    <t xml:space="preserve">     Neopost- postage machine rental</t>
  </si>
  <si>
    <t xml:space="preserve">     Carpet rental- ISA conference and TCIA</t>
  </si>
  <si>
    <t>Office Supplies</t>
  </si>
  <si>
    <t xml:space="preserve">    Office Supplies</t>
  </si>
  <si>
    <t>Postage</t>
  </si>
  <si>
    <t xml:space="preserve">      Annual appeal  </t>
  </si>
  <si>
    <t xml:space="preserve">       Annual Appeal personalization stamps</t>
  </si>
  <si>
    <t xml:space="preserve">      Regular/Booth , Arbor Fair (canopy)</t>
  </si>
  <si>
    <t xml:space="preserve">      Regular admin</t>
  </si>
  <si>
    <t xml:space="preserve">       Split the pot raffle mailing to volunteers</t>
  </si>
  <si>
    <t>Printing</t>
  </si>
  <si>
    <t xml:space="preserve">     Raffle- spilt the pot and golden ticket</t>
  </si>
  <si>
    <t xml:space="preserve">     Auction Booklets- 160</t>
  </si>
  <si>
    <t xml:space="preserve">     Agency Envelopes and letterhead 2,000</t>
  </si>
  <si>
    <t xml:space="preserve">     Business cards</t>
  </si>
  <si>
    <t xml:space="preserve">     Agency informational brochure 1,000</t>
  </si>
  <si>
    <t xml:space="preserve">     ISA registration 2,000  auction fliers b&amp;w, half page</t>
  </si>
  <si>
    <t xml:space="preserve">     Annual appeal/donation envelopes  5,000</t>
  </si>
  <si>
    <t xml:space="preserve">     TDT trip notes</t>
  </si>
  <si>
    <t xml:space="preserve">      Planned Giving Brochure</t>
  </si>
  <si>
    <t xml:space="preserve">       Estate Planning Informational Guide, 100</t>
  </si>
  <si>
    <t>Special Event Tour</t>
  </si>
  <si>
    <t xml:space="preserve">     Permits</t>
  </si>
  <si>
    <t xml:space="preserve">     Rider and volunteer plaques,  X $36, 100 X $3 for year</t>
  </si>
  <si>
    <t xml:space="preserve">     **Transportation - rental $1,340 12 pass van and 2 minivans, $700 gas and BBA vehicle $3,000</t>
  </si>
  <si>
    <t xml:space="preserve">       ID Braclets $10 X 24, 6 more for free</t>
  </si>
  <si>
    <t xml:space="preserve">       Name badges , laminated</t>
  </si>
  <si>
    <t xml:space="preserve">        Volunteer gifts $10X20</t>
  </si>
  <si>
    <t xml:space="preserve">        Entertainment</t>
  </si>
  <si>
    <t xml:space="preserve">      Food - 150 people X $45 , + 2 bartenders X $100 each</t>
  </si>
  <si>
    <t xml:space="preserve">     AV/wifi</t>
  </si>
  <si>
    <t xml:space="preserve">      **Silent Auction set up</t>
  </si>
  <si>
    <t xml:space="preserve">      Shipping/ storage </t>
  </si>
  <si>
    <t xml:space="preserve">       Bandannas</t>
  </si>
  <si>
    <t xml:space="preserve">       Decorating</t>
  </si>
  <si>
    <t xml:space="preserve">        Misc- cart $100, $30 aprons</t>
  </si>
  <si>
    <t xml:space="preserve">        Golden ticket trip</t>
  </si>
  <si>
    <t xml:space="preserve">Telephone </t>
  </si>
  <si>
    <t xml:space="preserve">     Landlines</t>
  </si>
  <si>
    <t xml:space="preserve">     Cell phones</t>
  </si>
  <si>
    <t xml:space="preserve">      Conference- fund devel/tour/communications-fund/tour</t>
  </si>
  <si>
    <t xml:space="preserve">     Conference research/education/scholarship-program</t>
  </si>
  <si>
    <t xml:space="preserve">     Conference- liaisons, all calls-fund. other</t>
  </si>
  <si>
    <t xml:space="preserve">     Conference executive comm.-admin.</t>
  </si>
  <si>
    <t xml:space="preserve">     Conference finance comm.-admin.</t>
  </si>
  <si>
    <t xml:space="preserve">     Conference audit comm.-admin.</t>
  </si>
  <si>
    <t xml:space="preserve">     Conference-governance-admin</t>
  </si>
  <si>
    <t xml:space="preserve">      Conference- named funds/planned giving- fund.</t>
  </si>
  <si>
    <t xml:space="preserve">       Webinar-admin.</t>
  </si>
  <si>
    <t>Staff Training</t>
  </si>
  <si>
    <t xml:space="preserve">     Staff Training</t>
  </si>
  <si>
    <t xml:space="preserve">Local Transportation </t>
  </si>
  <si>
    <t xml:space="preserve">     Local Transportation </t>
  </si>
  <si>
    <t>Travel</t>
  </si>
  <si>
    <t xml:space="preserve">     Tour director recon X 2 trips, plus airfare to tour, $350 reimbursement X 14 volunteers for airfare </t>
  </si>
  <si>
    <t xml:space="preserve">       MD recon trip airfare incl. ISA annual, car rental, hotel, food</t>
  </si>
  <si>
    <t xml:space="preserve">     Tour  MJB X 2 nights , $200 hotel, $50 per day, airfare</t>
  </si>
  <si>
    <t xml:space="preserve">      Tour MD X 2 nights $175 a night, $50 food a day, airfare $450</t>
  </si>
  <si>
    <t xml:space="preserve">     ISA Annual MJB X 5 nights, $200 room, $50 food per day</t>
  </si>
  <si>
    <t xml:space="preserve">     ISA Annual 1 staff X 6 nights, $115 for shared room, $50 food per day, $350 plane ticket, car rental $500 </t>
  </si>
  <si>
    <t xml:space="preserve">     ISA Annual 1 staff X 6nights, $115 for shared room, $50 food per day $350 plane ticket</t>
  </si>
  <si>
    <t xml:space="preserve">     ISA Annual 1 staff X 4 nights, $115 for shared room, $50 food per day $350 plane ticket, $60 cab ride</t>
  </si>
  <si>
    <t xml:space="preserve">     ISA Annual 1 staff X 4 nights, $115 for shared room, $50 food per day $350 plane ticket</t>
  </si>
  <si>
    <t xml:space="preserve">     ISA Annual MJB X 6 nights,  $200, $50 food per day, $350</t>
  </si>
  <si>
    <t xml:space="preserve">    Western Chapter - MJB X 7 nights, $165 a night hotel, $50 food per day, $500 flight, car rental $300</t>
  </si>
  <si>
    <t xml:space="preserve">     TCIA Expo (November)2 staff X 3 nights, $500 flight, $50 food per day, $200 a night hotel</t>
  </si>
  <si>
    <t xml:space="preserve">     TCIA Expo (November)MJB X 3 nights, $500 flight, $50 food per day, $200 a night hotel</t>
  </si>
  <si>
    <t xml:space="preserve">     TCIA WMC- MJB</t>
  </si>
  <si>
    <t xml:space="preserve">      Philadelphis MJB 4 nights X $500 airfare, $50 food</t>
  </si>
  <si>
    <t xml:space="preserve">    ISA leadership wksp. MJB</t>
  </si>
  <si>
    <t xml:space="preserve">    Planned Giving 2 people, $1,500 a month</t>
  </si>
  <si>
    <t>Compensation staff</t>
  </si>
  <si>
    <t xml:space="preserve">     Staff</t>
  </si>
  <si>
    <t>Other Employee Benefits</t>
  </si>
  <si>
    <t xml:space="preserve">     403b</t>
  </si>
  <si>
    <t xml:space="preserve">     Health insurance</t>
  </si>
  <si>
    <t xml:space="preserve">     Life $7.25 pp per month </t>
  </si>
  <si>
    <t>Payroll Expenses</t>
  </si>
  <si>
    <t xml:space="preserve">     Precision Payroll approx $42 per pay period 24</t>
  </si>
  <si>
    <t xml:space="preserve">     SS/FICA 7.65%</t>
  </si>
  <si>
    <t xml:space="preserve">     IDES </t>
  </si>
  <si>
    <t>Rent</t>
  </si>
  <si>
    <t xml:space="preserve">       Storage</t>
  </si>
  <si>
    <t xml:space="preserve">       Suite 109</t>
  </si>
  <si>
    <t>Special event- Tour</t>
  </si>
  <si>
    <t>Special event - ISA International</t>
  </si>
  <si>
    <t>Board and Liaisons</t>
  </si>
  <si>
    <t>Travel and Meetings</t>
  </si>
  <si>
    <t>Office Expense</t>
  </si>
  <si>
    <t>Occupancy and Equipment</t>
  </si>
  <si>
    <t>CURRENT HEIRARCHY</t>
  </si>
  <si>
    <t>MOVE TO NEW SUPERCATEGORIES</t>
  </si>
  <si>
    <t xml:space="preserve">    SO Chapter Conference and UAA mtg. (MJB)4nights, $500 flight, $50 food per day, $200 a night hotel</t>
  </si>
  <si>
    <t xml:space="preserve">    Vermeer HQ, Iowa , MJB and MD,  $350, food $100, gas $100</t>
  </si>
  <si>
    <t xml:space="preserve">    ISA Annual Meeting of the Council of Rep.</t>
  </si>
  <si>
    <t xml:space="preserve">    Exponent conference MJB</t>
  </si>
  <si>
    <t xml:space="preserve">    TREE Fund COR to TREE Fund mtgs.</t>
  </si>
  <si>
    <t xml:space="preserve">     Arbor Fair 2 staff X 3 nights, $500 flight, $50 food per day, $200 a night hotel, car rental $150</t>
  </si>
  <si>
    <t>TOTAL BUDGET</t>
  </si>
  <si>
    <t>PROGRAM</t>
  </si>
  <si>
    <t>ADMINISTRATION</t>
  </si>
  <si>
    <t>FUNDRAISING</t>
  </si>
  <si>
    <t>UUA grant for PG&amp;E work drives increase</t>
  </si>
  <si>
    <t xml:space="preserve">   Operating Reserve Drawdown</t>
  </si>
  <si>
    <t>Bank earnings and retail sales</t>
  </si>
  <si>
    <t>Seek larger "friend raising" audience in Texas with simpler amended approach to event</t>
  </si>
  <si>
    <t>Hold just below current level; will still be decoupled from ISA Conference</t>
  </si>
  <si>
    <t>2016 PROPOSED ALLOCATION PERCENTAGES</t>
  </si>
  <si>
    <t>2016 PROPOSED ALLOCATION FUNDING</t>
  </si>
  <si>
    <t xml:space="preserve">   TOTAL EXPENSES</t>
  </si>
  <si>
    <t>EFFECTIVE TOTAL 2016 ALLOCATION PERCENTAGES --&gt;</t>
  </si>
  <si>
    <t>TOTAL ALLOCATIONS PRESENTED IN 2015 BUDGET --&gt;</t>
  </si>
  <si>
    <t xml:space="preserve">   Special Event ISA International (Auction)</t>
  </si>
  <si>
    <t>Consistent with 2015 actuals, lower prices than Florida, fewer staff in attendance</t>
  </si>
  <si>
    <t>Detailed staffing info reviewed with Finance Committee; excluded here</t>
  </si>
  <si>
    <t xml:space="preserve">Board at Full Capacity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</si>
</sst>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10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8"/>
      <name val="Arial"/>
      <family val="2"/>
    </font>
    <font>
      <sz val="11"/>
      <color indexed="8"/>
      <name val="Times New Roman"/>
      <family val="2"/>
    </font>
    <font>
      <sz val="11"/>
      <color indexed="9"/>
      <name val="Times New Roman"/>
      <family val="2"/>
    </font>
    <font>
      <sz val="11"/>
      <color indexed="20"/>
      <name val="Times New Roman"/>
      <family val="2"/>
    </font>
    <font>
      <b/>
      <sz val="11"/>
      <color indexed="52"/>
      <name val="Times New Roman"/>
      <family val="2"/>
    </font>
    <font>
      <b/>
      <sz val="11"/>
      <color indexed="9"/>
      <name val="Times New Roman"/>
      <family val="2"/>
    </font>
    <font>
      <i/>
      <sz val="11"/>
      <color indexed="23"/>
      <name val="Times New Roman"/>
      <family val="2"/>
    </font>
    <font>
      <sz val="11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1"/>
      <color indexed="62"/>
      <name val="Times New Roman"/>
      <family val="2"/>
    </font>
    <font>
      <sz val="11"/>
      <color indexed="52"/>
      <name val="Times New Roman"/>
      <family val="2"/>
    </font>
    <font>
      <sz val="11"/>
      <color indexed="60"/>
      <name val="Times New Roman"/>
      <family val="2"/>
    </font>
    <font>
      <b/>
      <sz val="11"/>
      <color indexed="63"/>
      <name val="Times New Roman"/>
      <family val="2"/>
    </font>
    <font>
      <b/>
      <sz val="18"/>
      <color indexed="56"/>
      <name val="Cambria"/>
      <family val="2"/>
    </font>
    <font>
      <b/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0"/>
      <name val="Arial"/>
      <family val="2"/>
    </font>
    <font>
      <sz val="10"/>
      <color indexed="8"/>
      <name val="Times New Roman"/>
      <family val="1"/>
    </font>
    <font>
      <b/>
      <i/>
      <sz val="11"/>
      <name val="Arial"/>
      <family val="2"/>
    </font>
    <font>
      <sz val="10"/>
      <color indexed="55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0" applyNumberFormat="0" applyAlignment="0" applyProtection="0"/>
    <xf numFmtId="0" fontId="21" fillId="21" borderId="11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0" applyNumberFormat="0" applyAlignment="0" applyProtection="0"/>
    <xf numFmtId="0" fontId="28" fillId="0" borderId="15" applyNumberFormat="0" applyFill="0" applyAlignment="0" applyProtection="0"/>
    <xf numFmtId="0" fontId="29" fillId="22" borderId="0" applyNumberFormat="0" applyBorder="0" applyAlignment="0" applyProtection="0"/>
    <xf numFmtId="0" fontId="3" fillId="23" borderId="16" applyNumberFormat="0" applyAlignment="0" applyProtection="0"/>
    <xf numFmtId="0" fontId="30" fillId="20" borderId="17" applyNumberFormat="0" applyAlignment="0" applyProtection="0"/>
    <xf numFmtId="9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</cellStyleXfs>
  <cellXfs count="77">
    <xf numFmtId="0" fontId="0" fillId="0" borderId="0" xfId="0"/>
    <xf numFmtId="49" fontId="4" fillId="0" borderId="1" xfId="3" applyNumberFormat="1" applyFont="1" applyFill="1" applyBorder="1" applyAlignment="1">
      <alignment horizontal="left"/>
    </xf>
    <xf numFmtId="42" fontId="5" fillId="0" borderId="4" xfId="1" applyNumberFormat="1" applyFont="1" applyFill="1" applyBorder="1" applyAlignment="1"/>
    <xf numFmtId="49" fontId="6" fillId="0" borderId="1" xfId="3" applyNumberFormat="1" applyFont="1" applyFill="1" applyBorder="1" applyAlignment="1">
      <alignment horizontal="left"/>
    </xf>
    <xf numFmtId="42" fontId="7" fillId="0" borderId="4" xfId="1" applyNumberFormat="1" applyFont="1" applyFill="1" applyBorder="1"/>
    <xf numFmtId="42" fontId="8" fillId="0" borderId="4" xfId="1" applyNumberFormat="1" applyFont="1" applyFill="1" applyBorder="1"/>
    <xf numFmtId="49" fontId="9" fillId="0" borderId="1" xfId="3" applyNumberFormat="1" applyFont="1" applyFill="1" applyBorder="1" applyAlignment="1">
      <alignment horizontal="left"/>
    </xf>
    <xf numFmtId="42" fontId="8" fillId="0" borderId="5" xfId="1" applyNumberFormat="1" applyFont="1" applyFill="1" applyBorder="1"/>
    <xf numFmtId="42" fontId="7" fillId="0" borderId="5" xfId="1" applyNumberFormat="1" applyFont="1" applyFill="1" applyBorder="1"/>
    <xf numFmtId="42" fontId="7" fillId="0" borderId="4" xfId="1" applyNumberFormat="1" applyFont="1" applyBorder="1"/>
    <xf numFmtId="49" fontId="9" fillId="0" borderId="4" xfId="3" applyNumberFormat="1" applyFont="1" applyFill="1" applyBorder="1" applyAlignment="1">
      <alignment horizontal="left"/>
    </xf>
    <xf numFmtId="49" fontId="9" fillId="0" borderId="0" xfId="3" applyNumberFormat="1" applyFont="1" applyFill="1" applyBorder="1" applyAlignment="1">
      <alignment horizontal="left"/>
    </xf>
    <xf numFmtId="49" fontId="9" fillId="0" borderId="6" xfId="3" applyNumberFormat="1" applyFont="1" applyFill="1" applyBorder="1" applyAlignment="1">
      <alignment horizontal="left"/>
    </xf>
    <xf numFmtId="0" fontId="7" fillId="0" borderId="4" xfId="0" applyFont="1" applyBorder="1"/>
    <xf numFmtId="49" fontId="7" fillId="0" borderId="1" xfId="3" applyNumberFormat="1" applyFont="1" applyFill="1" applyBorder="1" applyAlignment="1">
      <alignment horizontal="left"/>
    </xf>
    <xf numFmtId="42" fontId="11" fillId="0" borderId="4" xfId="1" applyNumberFormat="1" applyFont="1" applyFill="1" applyBorder="1"/>
    <xf numFmtId="49" fontId="8" fillId="0" borderId="4" xfId="3" applyNumberFormat="1" applyFont="1" applyFill="1" applyBorder="1" applyAlignment="1">
      <alignment horizontal="left"/>
    </xf>
    <xf numFmtId="49" fontId="4" fillId="0" borderId="7" xfId="3" applyNumberFormat="1" applyFont="1" applyFill="1" applyBorder="1" applyAlignment="1">
      <alignment horizontal="left"/>
    </xf>
    <xf numFmtId="42" fontId="7" fillId="0" borderId="8" xfId="1" applyNumberFormat="1" applyFont="1" applyBorder="1"/>
    <xf numFmtId="42" fontId="8" fillId="0" borderId="9" xfId="1" applyNumberFormat="1" applyFont="1" applyFill="1" applyBorder="1"/>
    <xf numFmtId="42" fontId="7" fillId="0" borderId="9" xfId="1" applyNumberFormat="1" applyFont="1" applyFill="1" applyBorder="1"/>
    <xf numFmtId="42" fontId="7" fillId="0" borderId="0" xfId="1" applyNumberFormat="1" applyFont="1" applyFill="1" applyBorder="1"/>
    <xf numFmtId="42" fontId="8" fillId="0" borderId="0" xfId="1" applyNumberFormat="1" applyFont="1" applyFill="1" applyBorder="1"/>
    <xf numFmtId="164" fontId="0" fillId="0" borderId="0" xfId="1" applyNumberFormat="1" applyFont="1" applyAlignment="1">
      <alignment horizontal="center"/>
    </xf>
    <xf numFmtId="0" fontId="2" fillId="0" borderId="0" xfId="0" applyFont="1"/>
    <xf numFmtId="0" fontId="12" fillId="0" borderId="0" xfId="0" applyFont="1"/>
    <xf numFmtId="49" fontId="6" fillId="0" borderId="0" xfId="3" applyNumberFormat="1" applyFont="1" applyFill="1" applyBorder="1" applyAlignment="1">
      <alignment horizontal="left"/>
    </xf>
    <xf numFmtId="49" fontId="13" fillId="0" borderId="0" xfId="3" applyNumberFormat="1" applyFont="1" applyFill="1" applyBorder="1" applyAlignment="1">
      <alignment horizontal="left"/>
    </xf>
    <xf numFmtId="42" fontId="14" fillId="0" borderId="0" xfId="1" applyNumberFormat="1" applyFont="1" applyFill="1" applyBorder="1"/>
    <xf numFmtId="0" fontId="15" fillId="0" borderId="0" xfId="0" applyFont="1"/>
    <xf numFmtId="49" fontId="11" fillId="0" borderId="0" xfId="3" applyNumberFormat="1" applyFont="1" applyFill="1" applyBorder="1" applyAlignment="1">
      <alignment horizontal="left" wrapText="1"/>
    </xf>
    <xf numFmtId="44" fontId="36" fillId="0" borderId="0" xfId="33" applyFont="1" applyFill="1" applyBorder="1" applyAlignment="1">
      <alignment horizontal="center" wrapText="1"/>
    </xf>
    <xf numFmtId="44" fontId="34" fillId="0" borderId="0" xfId="33" applyFont="1" applyFill="1" applyBorder="1" applyAlignment="1">
      <alignment horizontal="center"/>
    </xf>
    <xf numFmtId="0" fontId="3" fillId="0" borderId="0" xfId="4" applyBorder="1"/>
    <xf numFmtId="49" fontId="35" fillId="0" borderId="0" xfId="3" applyNumberFormat="1" applyFont="1" applyFill="1" applyBorder="1" applyAlignment="1">
      <alignment horizontal="left"/>
    </xf>
    <xf numFmtId="165" fontId="37" fillId="0" borderId="0" xfId="32" applyNumberFormat="1" applyFont="1" applyFill="1" applyBorder="1" applyAlignment="1">
      <alignment horizontal="center"/>
    </xf>
    <xf numFmtId="0" fontId="16" fillId="0" borderId="0" xfId="4" applyFont="1" applyFill="1" applyBorder="1"/>
    <xf numFmtId="49" fontId="35" fillId="0" borderId="0" xfId="3" applyNumberFormat="1" applyFont="1" applyFill="1" applyBorder="1" applyAlignment="1">
      <alignment horizontal="left" wrapText="1"/>
    </xf>
    <xf numFmtId="49" fontId="11" fillId="0" borderId="0" xfId="3" applyNumberFormat="1" applyFont="1" applyFill="1" applyBorder="1" applyAlignment="1">
      <alignment horizontal="left"/>
    </xf>
    <xf numFmtId="49" fontId="8" fillId="0" borderId="0" xfId="3" applyNumberFormat="1" applyFont="1" applyFill="1" applyBorder="1" applyAlignment="1">
      <alignment horizontal="left"/>
    </xf>
    <xf numFmtId="0" fontId="6" fillId="0" borderId="0" xfId="3" applyFont="1" applyFill="1" applyBorder="1"/>
    <xf numFmtId="0" fontId="11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 wrapText="1"/>
    </xf>
    <xf numFmtId="0" fontId="8" fillId="0" borderId="0" xfId="3" applyFont="1" applyFill="1" applyBorder="1" applyAlignment="1">
      <alignment wrapText="1"/>
    </xf>
    <xf numFmtId="49" fontId="6" fillId="0" borderId="0" xfId="3" applyNumberFormat="1" applyFont="1" applyFill="1" applyBorder="1" applyAlignment="1">
      <alignment horizontal="left" wrapText="1"/>
    </xf>
    <xf numFmtId="164" fontId="0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0" fillId="0" borderId="0" xfId="0" applyAlignment="1">
      <alignment horizontal="center"/>
    </xf>
    <xf numFmtId="9" fontId="2" fillId="0" borderId="0" xfId="2" applyFont="1" applyAlignment="1">
      <alignment horizontal="center"/>
    </xf>
    <xf numFmtId="164" fontId="2" fillId="24" borderId="0" xfId="1" applyNumberFormat="1" applyFont="1" applyFill="1" applyAlignment="1">
      <alignment horizontal="center"/>
    </xf>
    <xf numFmtId="164" fontId="0" fillId="24" borderId="0" xfId="1" applyNumberFormat="1" applyFont="1" applyFill="1" applyAlignment="1">
      <alignment horizontal="center"/>
    </xf>
    <xf numFmtId="9" fontId="2" fillId="0" borderId="22" xfId="2" applyFont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23" xfId="2" applyFont="1" applyBorder="1" applyAlignment="1">
      <alignment horizontal="center"/>
    </xf>
    <xf numFmtId="9" fontId="0" fillId="0" borderId="22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23" xfId="2" applyFont="1" applyBorder="1" applyAlignment="1">
      <alignment horizontal="center"/>
    </xf>
    <xf numFmtId="9" fontId="0" fillId="0" borderId="24" xfId="2" applyFont="1" applyBorder="1" applyAlignment="1">
      <alignment horizontal="center"/>
    </xf>
    <xf numFmtId="9" fontId="0" fillId="0" borderId="25" xfId="2" applyFont="1" applyBorder="1" applyAlignment="1">
      <alignment horizontal="center"/>
    </xf>
    <xf numFmtId="9" fontId="0" fillId="0" borderId="26" xfId="2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12" fillId="24" borderId="0" xfId="0" applyFont="1" applyFill="1"/>
    <xf numFmtId="9" fontId="0" fillId="24" borderId="0" xfId="2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24" borderId="0" xfId="2" applyFont="1" applyFill="1" applyAlignment="1">
      <alignment horizontal="center"/>
    </xf>
    <xf numFmtId="42" fontId="5" fillId="0" borderId="2" xfId="1" applyNumberFormat="1" applyFont="1" applyFill="1" applyBorder="1" applyAlignment="1">
      <alignment horizontal="center"/>
    </xf>
    <xf numFmtId="42" fontId="5" fillId="0" borderId="3" xfId="1" applyNumberFormat="1" applyFont="1" applyFill="1" applyBorder="1" applyAlignment="1">
      <alignment horizontal="center"/>
    </xf>
    <xf numFmtId="9" fontId="2" fillId="0" borderId="19" xfId="2" applyFont="1" applyBorder="1" applyAlignment="1">
      <alignment horizontal="center"/>
    </xf>
    <xf numFmtId="9" fontId="2" fillId="0" borderId="20" xfId="2" applyFont="1" applyBorder="1" applyAlignment="1">
      <alignment horizontal="center"/>
    </xf>
    <xf numFmtId="9" fontId="2" fillId="0" borderId="21" xfId="2" applyFont="1" applyBorder="1" applyAlignment="1">
      <alignment horizontal="center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2"/>
    <cellStyle name="Currency" xfId="1" builtinId="4"/>
    <cellStyle name="Currency 2" xfId="33"/>
    <cellStyle name="Explanatory Text 2" xfId="34"/>
    <cellStyle name="Good 2" xfId="35"/>
    <cellStyle name="Heading 1 2" xfId="36"/>
    <cellStyle name="Heading 2 2" xfId="37"/>
    <cellStyle name="Heading 3 2" xfId="38"/>
    <cellStyle name="Heading 4 2" xfId="39"/>
    <cellStyle name="Input 2" xfId="40"/>
    <cellStyle name="Linked Cell 2" xfId="41"/>
    <cellStyle name="Neutral 2" xfId="42"/>
    <cellStyle name="Normal" xfId="0" builtinId="0"/>
    <cellStyle name="Normal 2" xfId="4"/>
    <cellStyle name="Normal_Sheet1" xfId="3"/>
    <cellStyle name="Note 2" xfId="43"/>
    <cellStyle name="Output 2" xfId="44"/>
    <cellStyle name="Percent" xfId="2" builtinId="5"/>
    <cellStyle name="Percent 2" xfId="45"/>
    <cellStyle name="Title 2" xfId="46"/>
    <cellStyle name="Total 2" xfId="47"/>
    <cellStyle name="Warning Text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B34" workbookViewId="0">
      <selection activeCell="E49" sqref="E49"/>
    </sheetView>
  </sheetViews>
  <sheetFormatPr defaultRowHeight="15" x14ac:dyDescent="0.25"/>
  <cols>
    <col min="1" max="1" width="39.5703125" bestFit="1" customWidth="1"/>
    <col min="2" max="2" width="21.7109375" customWidth="1"/>
    <col min="3" max="4" width="21.7109375" bestFit="1" customWidth="1"/>
    <col min="5" max="5" width="87.28515625" customWidth="1"/>
  </cols>
  <sheetData>
    <row r="1" spans="1:5" x14ac:dyDescent="0.25">
      <c r="B1" s="47" t="s">
        <v>100</v>
      </c>
      <c r="C1" s="47" t="s">
        <v>101</v>
      </c>
      <c r="D1" s="51" t="s">
        <v>102</v>
      </c>
    </row>
    <row r="2" spans="1:5" x14ac:dyDescent="0.25">
      <c r="B2" s="47" t="s">
        <v>103</v>
      </c>
      <c r="C2" s="47" t="s">
        <v>103</v>
      </c>
      <c r="D2" s="51" t="s">
        <v>103</v>
      </c>
    </row>
    <row r="3" spans="1:5" x14ac:dyDescent="0.25">
      <c r="A3" s="24" t="s">
        <v>104</v>
      </c>
      <c r="B3" s="23"/>
      <c r="C3" s="23"/>
      <c r="D3" s="52"/>
    </row>
    <row r="4" spans="1:5" x14ac:dyDescent="0.25">
      <c r="A4" t="s">
        <v>107</v>
      </c>
      <c r="B4" s="23">
        <v>200</v>
      </c>
      <c r="C4" s="23">
        <v>0</v>
      </c>
      <c r="D4" s="52">
        <v>0</v>
      </c>
    </row>
    <row r="5" spans="1:5" x14ac:dyDescent="0.25">
      <c r="A5" t="s">
        <v>109</v>
      </c>
      <c r="B5" s="23">
        <v>127000</v>
      </c>
      <c r="C5" s="23">
        <v>0</v>
      </c>
      <c r="D5" s="52">
        <v>0</v>
      </c>
    </row>
    <row r="6" spans="1:5" x14ac:dyDescent="0.25">
      <c r="A6" t="s">
        <v>110</v>
      </c>
      <c r="B6" s="23">
        <v>8310</v>
      </c>
      <c r="C6" s="23">
        <v>0</v>
      </c>
      <c r="D6" s="52">
        <v>0</v>
      </c>
    </row>
    <row r="7" spans="1:5" x14ac:dyDescent="0.25">
      <c r="A7" t="s">
        <v>111</v>
      </c>
      <c r="B7" s="23">
        <v>15200</v>
      </c>
      <c r="C7" s="23">
        <v>0</v>
      </c>
      <c r="D7" s="52">
        <v>0</v>
      </c>
    </row>
    <row r="8" spans="1:5" x14ac:dyDescent="0.25">
      <c r="A8" t="s">
        <v>112</v>
      </c>
      <c r="B8" s="23">
        <v>2800</v>
      </c>
      <c r="C8" s="23">
        <v>0</v>
      </c>
      <c r="D8" s="52">
        <v>0</v>
      </c>
    </row>
    <row r="9" spans="1:5" x14ac:dyDescent="0.25">
      <c r="A9" t="s">
        <v>115</v>
      </c>
      <c r="B9" s="23">
        <v>114435</v>
      </c>
      <c r="C9" s="23">
        <v>0</v>
      </c>
      <c r="D9" s="52">
        <v>0</v>
      </c>
    </row>
    <row r="10" spans="1:5" x14ac:dyDescent="0.25">
      <c r="A10" s="25" t="s">
        <v>105</v>
      </c>
      <c r="B10" s="23">
        <v>0</v>
      </c>
      <c r="C10" s="23">
        <v>142200</v>
      </c>
      <c r="D10" s="52">
        <f>'Revenue Projections'!E82</f>
        <v>188000</v>
      </c>
      <c r="E10" t="s">
        <v>106</v>
      </c>
    </row>
    <row r="11" spans="1:5" x14ac:dyDescent="0.25">
      <c r="A11" s="25" t="s">
        <v>108</v>
      </c>
      <c r="B11" s="23">
        <v>57000</v>
      </c>
      <c r="C11" s="23">
        <v>57000</v>
      </c>
      <c r="D11" s="52">
        <v>0</v>
      </c>
    </row>
    <row r="12" spans="1:5" x14ac:dyDescent="0.25">
      <c r="A12" s="25" t="s">
        <v>354</v>
      </c>
      <c r="B12" s="23">
        <v>0</v>
      </c>
      <c r="C12" s="23">
        <v>0</v>
      </c>
      <c r="D12" s="52">
        <v>56400</v>
      </c>
      <c r="E12" t="s">
        <v>113</v>
      </c>
    </row>
    <row r="13" spans="1:5" x14ac:dyDescent="0.25">
      <c r="A13" s="25" t="s">
        <v>114</v>
      </c>
      <c r="B13" s="23">
        <v>0</v>
      </c>
      <c r="C13" s="23">
        <v>3000</v>
      </c>
      <c r="D13" s="52">
        <f>'Revenue Projections'!E85</f>
        <v>3000</v>
      </c>
      <c r="E13" t="s">
        <v>355</v>
      </c>
    </row>
    <row r="14" spans="1:5" x14ac:dyDescent="0.25">
      <c r="A14" s="25" t="s">
        <v>116</v>
      </c>
      <c r="B14" s="23">
        <v>0</v>
      </c>
      <c r="C14" s="23">
        <v>114435</v>
      </c>
      <c r="D14" s="52">
        <f>'Revenue Projections'!E83</f>
        <v>70000</v>
      </c>
      <c r="E14" t="s">
        <v>356</v>
      </c>
    </row>
    <row r="15" spans="1:5" x14ac:dyDescent="0.25">
      <c r="A15" s="25" t="s">
        <v>117</v>
      </c>
      <c r="B15" s="23">
        <v>135000</v>
      </c>
      <c r="C15" s="23">
        <v>143310</v>
      </c>
      <c r="D15" s="52">
        <f>'Revenue Projections'!E81</f>
        <v>331000</v>
      </c>
      <c r="E15" t="s">
        <v>353</v>
      </c>
    </row>
    <row r="16" spans="1:5" x14ac:dyDescent="0.25">
      <c r="A16" s="25" t="s">
        <v>118</v>
      </c>
      <c r="B16" s="23">
        <v>587000</v>
      </c>
      <c r="C16" s="23">
        <v>587000</v>
      </c>
      <c r="D16" s="52">
        <f>'Revenue Projections'!E84</f>
        <v>575500</v>
      </c>
      <c r="E16" t="s">
        <v>357</v>
      </c>
    </row>
    <row r="17" spans="1:4" x14ac:dyDescent="0.25">
      <c r="A17" s="24" t="s">
        <v>119</v>
      </c>
      <c r="B17" s="47">
        <f>SUM(B4:B16)</f>
        <v>1046945</v>
      </c>
      <c r="C17" s="47">
        <f>SUM(C4:C16)</f>
        <v>1046945</v>
      </c>
      <c r="D17" s="51">
        <f>SUM(D4:D16)</f>
        <v>1223900</v>
      </c>
    </row>
    <row r="18" spans="1:4" x14ac:dyDescent="0.25">
      <c r="B18" s="23"/>
      <c r="C18" s="23"/>
      <c r="D18" s="52"/>
    </row>
    <row r="19" spans="1:4" x14ac:dyDescent="0.25">
      <c r="A19" s="24" t="s">
        <v>120</v>
      </c>
      <c r="B19" s="23"/>
      <c r="C19" s="23"/>
      <c r="D19" s="52"/>
    </row>
    <row r="20" spans="1:4" x14ac:dyDescent="0.25">
      <c r="A20" t="s">
        <v>121</v>
      </c>
      <c r="B20" s="23">
        <v>15500</v>
      </c>
      <c r="C20" s="23">
        <v>0</v>
      </c>
      <c r="D20" s="52">
        <v>0</v>
      </c>
    </row>
    <row r="21" spans="1:4" x14ac:dyDescent="0.25">
      <c r="A21" t="s">
        <v>122</v>
      </c>
      <c r="B21" s="23">
        <v>14328</v>
      </c>
      <c r="C21" s="23">
        <v>0</v>
      </c>
      <c r="D21" s="52">
        <v>0</v>
      </c>
    </row>
    <row r="22" spans="1:4" x14ac:dyDescent="0.25">
      <c r="A22" t="s">
        <v>123</v>
      </c>
      <c r="B22" s="23">
        <v>20645</v>
      </c>
      <c r="C22" s="23">
        <v>0</v>
      </c>
      <c r="D22" s="52">
        <v>0</v>
      </c>
    </row>
    <row r="23" spans="1:4" x14ac:dyDescent="0.25">
      <c r="A23" t="s">
        <v>124</v>
      </c>
      <c r="B23" s="23">
        <v>7840</v>
      </c>
      <c r="C23" s="23">
        <v>0</v>
      </c>
      <c r="D23" s="52">
        <v>0</v>
      </c>
    </row>
    <row r="24" spans="1:4" x14ac:dyDescent="0.25">
      <c r="A24" t="s">
        <v>126</v>
      </c>
      <c r="B24" s="23">
        <v>293851</v>
      </c>
      <c r="C24" s="23">
        <v>0</v>
      </c>
      <c r="D24" s="52">
        <v>0</v>
      </c>
    </row>
    <row r="25" spans="1:4" x14ac:dyDescent="0.25">
      <c r="A25" t="s">
        <v>127</v>
      </c>
      <c r="B25" s="23">
        <v>15664</v>
      </c>
      <c r="C25" s="23">
        <v>0</v>
      </c>
      <c r="D25" s="52">
        <v>0</v>
      </c>
    </row>
    <row r="26" spans="1:4" x14ac:dyDescent="0.25">
      <c r="A26" t="s">
        <v>128</v>
      </c>
      <c r="B26" s="23">
        <v>1750</v>
      </c>
      <c r="C26" s="23">
        <v>0</v>
      </c>
      <c r="D26" s="52">
        <v>0</v>
      </c>
    </row>
    <row r="27" spans="1:4" x14ac:dyDescent="0.25">
      <c r="A27" t="s">
        <v>129</v>
      </c>
      <c r="B27" s="23">
        <v>1100</v>
      </c>
      <c r="C27" s="23">
        <v>0</v>
      </c>
      <c r="D27" s="52">
        <v>0</v>
      </c>
    </row>
    <row r="28" spans="1:4" x14ac:dyDescent="0.25">
      <c r="A28" t="s">
        <v>130</v>
      </c>
      <c r="B28" s="23">
        <v>52100</v>
      </c>
      <c r="C28" s="23">
        <v>0</v>
      </c>
      <c r="D28" s="52">
        <v>0</v>
      </c>
    </row>
    <row r="29" spans="1:4" x14ac:dyDescent="0.25">
      <c r="A29" t="s">
        <v>131</v>
      </c>
      <c r="B29" s="23">
        <v>1120</v>
      </c>
      <c r="C29" s="23">
        <v>0</v>
      </c>
      <c r="D29" s="52">
        <v>0</v>
      </c>
    </row>
    <row r="30" spans="1:4" x14ac:dyDescent="0.25">
      <c r="A30" t="s">
        <v>132</v>
      </c>
      <c r="B30" s="23">
        <v>2250</v>
      </c>
      <c r="C30" s="23">
        <v>0</v>
      </c>
      <c r="D30" s="52">
        <v>0</v>
      </c>
    </row>
    <row r="31" spans="1:4" x14ac:dyDescent="0.25">
      <c r="A31" t="s">
        <v>135</v>
      </c>
      <c r="B31" s="23">
        <v>8242</v>
      </c>
      <c r="C31" s="23">
        <v>0</v>
      </c>
      <c r="D31" s="52">
        <v>0</v>
      </c>
    </row>
    <row r="32" spans="1:4" x14ac:dyDescent="0.25">
      <c r="A32" t="s">
        <v>136</v>
      </c>
      <c r="B32" s="23">
        <v>6285</v>
      </c>
      <c r="C32" s="23">
        <v>0</v>
      </c>
      <c r="D32" s="52">
        <v>0</v>
      </c>
    </row>
    <row r="33" spans="1:5" x14ac:dyDescent="0.25">
      <c r="A33" t="s">
        <v>137</v>
      </c>
      <c r="B33" s="23">
        <v>3800</v>
      </c>
      <c r="C33" s="23">
        <v>0</v>
      </c>
      <c r="D33" s="52">
        <v>0</v>
      </c>
    </row>
    <row r="34" spans="1:5" x14ac:dyDescent="0.25">
      <c r="A34" t="s">
        <v>138</v>
      </c>
      <c r="B34" s="23">
        <v>250</v>
      </c>
      <c r="C34" s="23">
        <v>0</v>
      </c>
      <c r="D34" s="52">
        <v>0</v>
      </c>
    </row>
    <row r="35" spans="1:5" x14ac:dyDescent="0.25">
      <c r="A35" t="s">
        <v>139</v>
      </c>
      <c r="B35" s="23">
        <v>45024</v>
      </c>
      <c r="C35" s="23">
        <v>0</v>
      </c>
      <c r="D35" s="52">
        <v>0</v>
      </c>
    </row>
    <row r="36" spans="1:5" x14ac:dyDescent="0.25">
      <c r="A36" t="s">
        <v>140</v>
      </c>
      <c r="B36" s="23">
        <v>62320</v>
      </c>
      <c r="C36" s="23">
        <v>0</v>
      </c>
      <c r="D36" s="52">
        <v>0</v>
      </c>
    </row>
    <row r="37" spans="1:5" x14ac:dyDescent="0.25">
      <c r="A37" t="s">
        <v>141</v>
      </c>
      <c r="B37" s="23">
        <v>303000</v>
      </c>
      <c r="C37" s="23">
        <v>0</v>
      </c>
      <c r="D37" s="52">
        <v>0</v>
      </c>
    </row>
    <row r="38" spans="1:5" x14ac:dyDescent="0.25">
      <c r="A38" t="s">
        <v>145</v>
      </c>
      <c r="B38" s="23">
        <v>4600</v>
      </c>
      <c r="C38" s="23">
        <v>0</v>
      </c>
      <c r="D38" s="52">
        <v>0</v>
      </c>
    </row>
    <row r="39" spans="1:5" x14ac:dyDescent="0.25">
      <c r="A39" t="s">
        <v>146</v>
      </c>
      <c r="B39" s="23">
        <v>34482</v>
      </c>
      <c r="C39" s="23">
        <v>0</v>
      </c>
      <c r="D39" s="52">
        <v>0</v>
      </c>
    </row>
    <row r="40" spans="1:5" x14ac:dyDescent="0.25">
      <c r="A40" t="s">
        <v>147</v>
      </c>
      <c r="B40" s="23">
        <v>25913</v>
      </c>
      <c r="C40" s="23">
        <v>0</v>
      </c>
      <c r="D40" s="52">
        <v>0</v>
      </c>
    </row>
    <row r="41" spans="1:5" x14ac:dyDescent="0.25">
      <c r="A41" t="s">
        <v>149</v>
      </c>
      <c r="B41" s="23">
        <v>7000</v>
      </c>
      <c r="C41" s="23">
        <v>0</v>
      </c>
      <c r="D41" s="52">
        <v>0</v>
      </c>
    </row>
    <row r="42" spans="1:5" x14ac:dyDescent="0.25">
      <c r="A42" t="s">
        <v>150</v>
      </c>
      <c r="B42" s="23">
        <v>8475</v>
      </c>
      <c r="C42" s="23">
        <v>0</v>
      </c>
      <c r="D42" s="52">
        <v>0</v>
      </c>
    </row>
    <row r="43" spans="1:5" x14ac:dyDescent="0.25">
      <c r="A43" t="s">
        <v>153</v>
      </c>
      <c r="B43" s="23">
        <v>18423</v>
      </c>
      <c r="C43" s="23">
        <v>0</v>
      </c>
      <c r="D43" s="52">
        <v>0</v>
      </c>
    </row>
    <row r="44" spans="1:5" x14ac:dyDescent="0.25">
      <c r="A44" t="s">
        <v>155</v>
      </c>
      <c r="B44" s="23">
        <v>1173</v>
      </c>
      <c r="C44" s="23">
        <v>0</v>
      </c>
      <c r="D44" s="52">
        <v>0</v>
      </c>
    </row>
    <row r="45" spans="1:5" x14ac:dyDescent="0.25">
      <c r="A45" t="s">
        <v>158</v>
      </c>
      <c r="B45" s="23">
        <v>500</v>
      </c>
      <c r="C45" s="23">
        <v>0</v>
      </c>
      <c r="D45" s="52">
        <v>0</v>
      </c>
    </row>
    <row r="46" spans="1:5" x14ac:dyDescent="0.25">
      <c r="A46" t="s">
        <v>161</v>
      </c>
      <c r="B46" s="23">
        <v>8138</v>
      </c>
      <c r="C46" s="23">
        <v>0</v>
      </c>
      <c r="D46" s="52">
        <v>0</v>
      </c>
    </row>
    <row r="47" spans="1:5" x14ac:dyDescent="0.25">
      <c r="A47" t="s">
        <v>162</v>
      </c>
      <c r="B47" s="23">
        <v>57915</v>
      </c>
      <c r="C47" s="23">
        <v>0</v>
      </c>
      <c r="D47" s="52">
        <v>0</v>
      </c>
    </row>
    <row r="48" spans="1:5" x14ac:dyDescent="0.25">
      <c r="A48" s="25" t="s">
        <v>125</v>
      </c>
      <c r="B48" s="23">
        <v>0</v>
      </c>
      <c r="C48" s="23">
        <v>13072</v>
      </c>
      <c r="D48" s="52">
        <v>16000</v>
      </c>
      <c r="E48" t="s">
        <v>366</v>
      </c>
    </row>
    <row r="49" spans="1:5" x14ac:dyDescent="0.25">
      <c r="A49" s="25" t="s">
        <v>133</v>
      </c>
      <c r="B49" s="23">
        <v>0</v>
      </c>
      <c r="C49" s="23">
        <v>305250</v>
      </c>
      <c r="D49" s="52">
        <v>450000</v>
      </c>
      <c r="E49" t="s">
        <v>134</v>
      </c>
    </row>
    <row r="50" spans="1:5" x14ac:dyDescent="0.25">
      <c r="A50" s="25" t="s">
        <v>142</v>
      </c>
      <c r="B50" s="23">
        <v>0</v>
      </c>
      <c r="C50" s="23">
        <v>19236</v>
      </c>
      <c r="D50" s="52">
        <v>28000</v>
      </c>
      <c r="E50" t="s">
        <v>167</v>
      </c>
    </row>
    <row r="51" spans="1:5" x14ac:dyDescent="0.25">
      <c r="A51" s="25" t="s">
        <v>143</v>
      </c>
      <c r="B51" s="23">
        <v>0</v>
      </c>
      <c r="C51" s="23">
        <v>27788</v>
      </c>
      <c r="D51" s="52">
        <v>32000</v>
      </c>
      <c r="E51" t="s">
        <v>144</v>
      </c>
    </row>
    <row r="52" spans="1:5" x14ac:dyDescent="0.25">
      <c r="A52" s="25" t="s">
        <v>148</v>
      </c>
      <c r="B52" s="23">
        <v>0</v>
      </c>
      <c r="C52" s="23">
        <v>354313</v>
      </c>
      <c r="D52" s="52">
        <v>380700</v>
      </c>
      <c r="E52" t="s">
        <v>365</v>
      </c>
    </row>
    <row r="53" spans="1:5" x14ac:dyDescent="0.25">
      <c r="A53" s="25" t="s">
        <v>151</v>
      </c>
      <c r="B53" s="23">
        <v>0</v>
      </c>
      <c r="C53" s="23">
        <v>26955</v>
      </c>
      <c r="D53" s="52">
        <v>25000</v>
      </c>
      <c r="E53" t="s">
        <v>152</v>
      </c>
    </row>
    <row r="54" spans="1:5" x14ac:dyDescent="0.25">
      <c r="A54" s="25" t="s">
        <v>154</v>
      </c>
      <c r="B54" s="23">
        <v>0</v>
      </c>
      <c r="C54" s="23">
        <v>11363</v>
      </c>
      <c r="D54" s="52">
        <v>12000</v>
      </c>
      <c r="E54" t="s">
        <v>168</v>
      </c>
    </row>
    <row r="55" spans="1:5" x14ac:dyDescent="0.25">
      <c r="A55" s="25" t="s">
        <v>363</v>
      </c>
      <c r="B55" s="23">
        <v>15743</v>
      </c>
      <c r="C55" s="23">
        <v>28688</v>
      </c>
      <c r="D55" s="52">
        <v>23000</v>
      </c>
      <c r="E55" t="s">
        <v>364</v>
      </c>
    </row>
    <row r="56" spans="1:5" x14ac:dyDescent="0.25">
      <c r="A56" s="25" t="s">
        <v>157</v>
      </c>
      <c r="B56" s="23">
        <v>9290</v>
      </c>
      <c r="C56" s="23">
        <v>202534</v>
      </c>
      <c r="D56" s="52">
        <v>193000</v>
      </c>
      <c r="E56" t="s">
        <v>166</v>
      </c>
    </row>
    <row r="57" spans="1:5" x14ac:dyDescent="0.25">
      <c r="A57" s="25" t="s">
        <v>159</v>
      </c>
      <c r="B57" s="23">
        <v>0</v>
      </c>
      <c r="C57" s="23">
        <v>18317</v>
      </c>
      <c r="D57" s="52">
        <v>25000</v>
      </c>
      <c r="E57" t="s">
        <v>160</v>
      </c>
    </row>
    <row r="58" spans="1:5" x14ac:dyDescent="0.25">
      <c r="A58" s="25" t="s">
        <v>163</v>
      </c>
      <c r="B58" s="23">
        <v>0</v>
      </c>
      <c r="C58" s="23">
        <v>39205</v>
      </c>
      <c r="D58" s="52">
        <v>39200</v>
      </c>
      <c r="E58" t="s">
        <v>169</v>
      </c>
    </row>
    <row r="59" spans="1:5" x14ac:dyDescent="0.25">
      <c r="A59" s="24" t="s">
        <v>164</v>
      </c>
      <c r="B59" s="47">
        <f>SUM(B20:B58)</f>
        <v>1046721</v>
      </c>
      <c r="C59" s="47">
        <f>SUM(C20:C58)</f>
        <v>1046721</v>
      </c>
      <c r="D59" s="51">
        <f>SUM(D20:D58)</f>
        <v>1223900</v>
      </c>
    </row>
    <row r="60" spans="1:5" x14ac:dyDescent="0.25">
      <c r="B60" s="23"/>
      <c r="C60" s="23"/>
      <c r="D60" s="52"/>
    </row>
    <row r="61" spans="1:5" x14ac:dyDescent="0.25">
      <c r="A61" s="24" t="s">
        <v>165</v>
      </c>
      <c r="B61" s="23">
        <f>B17-B59</f>
        <v>224</v>
      </c>
      <c r="C61" s="23">
        <f>C17-C59</f>
        <v>224</v>
      </c>
      <c r="D61" s="52">
        <f>D17-D59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workbookViewId="0">
      <selection activeCell="B79" sqref="B79:D88"/>
    </sheetView>
  </sheetViews>
  <sheetFormatPr defaultRowHeight="15" x14ac:dyDescent="0.25"/>
  <cols>
    <col min="1" max="1" width="78.7109375" bestFit="1" customWidth="1"/>
    <col min="2" max="2" width="11" bestFit="1" customWidth="1"/>
    <col min="3" max="3" width="12.7109375" bestFit="1" customWidth="1"/>
    <col min="4" max="4" width="11" bestFit="1" customWidth="1"/>
    <col min="5" max="5" width="16" bestFit="1" customWidth="1"/>
    <col min="6" max="6" width="155.7109375" bestFit="1" customWidth="1"/>
  </cols>
  <sheetData>
    <row r="1" spans="1:6" ht="19.5" x14ac:dyDescent="0.35">
      <c r="A1" s="1" t="s">
        <v>0</v>
      </c>
      <c r="B1" s="72" t="s">
        <v>1</v>
      </c>
      <c r="C1" s="73"/>
      <c r="D1" s="72" t="s">
        <v>2</v>
      </c>
      <c r="E1" s="73"/>
      <c r="F1" s="2" t="s">
        <v>3</v>
      </c>
    </row>
    <row r="2" spans="1:6" ht="15.75" x14ac:dyDescent="0.25">
      <c r="A2" s="3" t="s">
        <v>4</v>
      </c>
      <c r="B2" s="4"/>
      <c r="C2" s="5">
        <f>SUM(B3:B7)</f>
        <v>8310</v>
      </c>
      <c r="D2" s="4"/>
      <c r="E2" s="5">
        <f>SUM(D3:D7)</f>
        <v>0</v>
      </c>
      <c r="F2" s="4" t="s">
        <v>5</v>
      </c>
    </row>
    <row r="3" spans="1:6" ht="15.75" x14ac:dyDescent="0.25">
      <c r="A3" s="6" t="s">
        <v>6</v>
      </c>
      <c r="B3" s="4">
        <f>B10*0.07</f>
        <v>1400.0000000000002</v>
      </c>
      <c r="C3" s="4"/>
      <c r="D3" s="4">
        <v>0</v>
      </c>
      <c r="E3" s="4"/>
      <c r="F3" s="4"/>
    </row>
    <row r="4" spans="1:6" ht="15.75" x14ac:dyDescent="0.25">
      <c r="A4" s="6" t="s">
        <v>7</v>
      </c>
      <c r="B4" s="4">
        <f>B9*0.05</f>
        <v>2500</v>
      </c>
      <c r="C4" s="5"/>
      <c r="D4" s="4">
        <v>0</v>
      </c>
      <c r="E4" s="5"/>
      <c r="F4" s="4"/>
    </row>
    <row r="5" spans="1:6" ht="15.75" x14ac:dyDescent="0.25">
      <c r="A5" s="6" t="s">
        <v>8</v>
      </c>
      <c r="B5" s="4">
        <f>B13*0.07</f>
        <v>350.00000000000006</v>
      </c>
      <c r="C5" s="5"/>
      <c r="D5" s="4">
        <v>0</v>
      </c>
      <c r="E5" s="5"/>
      <c r="F5" s="4"/>
    </row>
    <row r="6" spans="1:6" ht="15.75" x14ac:dyDescent="0.25">
      <c r="A6" s="6" t="s">
        <v>9</v>
      </c>
      <c r="B6" s="4">
        <f>B12*0.07</f>
        <v>3500.0000000000005</v>
      </c>
      <c r="C6" s="7"/>
      <c r="D6" s="4">
        <v>0</v>
      </c>
      <c r="E6" s="7"/>
      <c r="F6" s="8"/>
    </row>
    <row r="7" spans="1:6" ht="15.75" x14ac:dyDescent="0.25">
      <c r="A7" s="6" t="s">
        <v>10</v>
      </c>
      <c r="B7" s="4">
        <f>B14*0.07</f>
        <v>560</v>
      </c>
      <c r="C7" s="7"/>
      <c r="D7" s="4">
        <v>0</v>
      </c>
      <c r="E7" s="7"/>
      <c r="F7" s="8"/>
    </row>
    <row r="8" spans="1:6" ht="15.75" x14ac:dyDescent="0.25">
      <c r="A8" s="3" t="s">
        <v>11</v>
      </c>
      <c r="B8" s="9"/>
      <c r="C8" s="7">
        <f>SUM(B9:B14)</f>
        <v>135000</v>
      </c>
      <c r="D8" s="4"/>
      <c r="E8" s="7">
        <f>SUM(D9:D14)</f>
        <v>331000</v>
      </c>
      <c r="F8" s="8"/>
    </row>
    <row r="9" spans="1:6" ht="15.75" x14ac:dyDescent="0.25">
      <c r="A9" s="6" t="s">
        <v>12</v>
      </c>
      <c r="B9" s="9">
        <v>50000</v>
      </c>
      <c r="C9" s="7"/>
      <c r="D9" s="4">
        <v>250000</v>
      </c>
      <c r="E9" s="8"/>
      <c r="F9" s="8" t="s">
        <v>13</v>
      </c>
    </row>
    <row r="10" spans="1:6" ht="15.75" x14ac:dyDescent="0.25">
      <c r="A10" s="10" t="s">
        <v>14</v>
      </c>
      <c r="B10" s="9">
        <v>20000</v>
      </c>
      <c r="C10" s="7"/>
      <c r="D10" s="4">
        <v>20000</v>
      </c>
      <c r="E10" s="8"/>
      <c r="F10" s="8"/>
    </row>
    <row r="11" spans="1:6" ht="15.75" x14ac:dyDescent="0.25">
      <c r="A11" s="6" t="s">
        <v>15</v>
      </c>
      <c r="B11" s="4">
        <v>2000</v>
      </c>
      <c r="C11" s="4"/>
      <c r="D11" s="4">
        <v>2000</v>
      </c>
      <c r="E11" s="8"/>
      <c r="F11" s="4"/>
    </row>
    <row r="12" spans="1:6" ht="15.75" x14ac:dyDescent="0.25">
      <c r="A12" s="11" t="s">
        <v>9</v>
      </c>
      <c r="B12" s="4">
        <v>50000</v>
      </c>
      <c r="C12" s="8"/>
      <c r="D12" s="4">
        <v>50000</v>
      </c>
      <c r="E12" s="8"/>
      <c r="F12" s="8" t="s">
        <v>16</v>
      </c>
    </row>
    <row r="13" spans="1:6" ht="15.75" x14ac:dyDescent="0.25">
      <c r="A13" s="10" t="s">
        <v>8</v>
      </c>
      <c r="B13" s="9">
        <v>5000</v>
      </c>
      <c r="C13" s="7"/>
      <c r="D13" s="4">
        <v>5000</v>
      </c>
      <c r="E13" s="8"/>
      <c r="F13" s="8"/>
    </row>
    <row r="14" spans="1:6" ht="15.75" x14ac:dyDescent="0.25">
      <c r="A14" s="11" t="s">
        <v>17</v>
      </c>
      <c r="B14" s="9">
        <v>8000</v>
      </c>
      <c r="C14" s="7"/>
      <c r="D14" s="4">
        <v>4000</v>
      </c>
      <c r="E14" s="8"/>
      <c r="F14" s="8" t="s">
        <v>18</v>
      </c>
    </row>
    <row r="15" spans="1:6" ht="15.75" x14ac:dyDescent="0.25">
      <c r="A15" s="3" t="s">
        <v>19</v>
      </c>
      <c r="B15" s="4"/>
      <c r="C15" s="5">
        <f>SUM(B16:B25)</f>
        <v>114435</v>
      </c>
      <c r="D15" s="4"/>
      <c r="E15" s="5">
        <f>SUM(D16:D25)</f>
        <v>70000</v>
      </c>
      <c r="F15" s="4"/>
    </row>
    <row r="16" spans="1:6" ht="15.75" x14ac:dyDescent="0.25">
      <c r="A16" s="6" t="s">
        <v>20</v>
      </c>
      <c r="B16" s="4">
        <v>13000</v>
      </c>
      <c r="C16" s="5"/>
      <c r="D16" s="4">
        <v>0</v>
      </c>
      <c r="E16" s="5"/>
      <c r="F16" s="4"/>
    </row>
    <row r="17" spans="1:6" ht="15.75" x14ac:dyDescent="0.25">
      <c r="A17" s="6" t="s">
        <v>21</v>
      </c>
      <c r="B17" s="4">
        <v>28000</v>
      </c>
      <c r="C17" s="5"/>
      <c r="D17" s="4">
        <v>12000</v>
      </c>
      <c r="E17" s="5"/>
      <c r="F17" s="4"/>
    </row>
    <row r="18" spans="1:6" ht="15.75" x14ac:dyDescent="0.25">
      <c r="A18" s="6" t="s">
        <v>22</v>
      </c>
      <c r="B18" s="4">
        <v>5250</v>
      </c>
      <c r="C18" s="5"/>
      <c r="D18" s="4">
        <v>5000</v>
      </c>
      <c r="E18" s="5"/>
      <c r="F18" s="4"/>
    </row>
    <row r="19" spans="1:6" ht="15.75" x14ac:dyDescent="0.25">
      <c r="A19" s="12" t="s">
        <v>23</v>
      </c>
      <c r="B19" s="4">
        <v>5000</v>
      </c>
      <c r="C19" s="5"/>
      <c r="D19" s="4">
        <v>5000</v>
      </c>
      <c r="E19" s="5"/>
      <c r="F19" s="4"/>
    </row>
    <row r="20" spans="1:6" ht="15.75" x14ac:dyDescent="0.25">
      <c r="A20" s="10" t="s">
        <v>24</v>
      </c>
      <c r="B20" s="4">
        <v>12000</v>
      </c>
      <c r="C20" s="5"/>
      <c r="D20" s="4">
        <v>6000</v>
      </c>
      <c r="E20" s="5"/>
      <c r="F20" s="4"/>
    </row>
    <row r="21" spans="1:6" ht="15.75" x14ac:dyDescent="0.25">
      <c r="A21" s="10" t="s">
        <v>25</v>
      </c>
      <c r="B21" s="4">
        <v>2405</v>
      </c>
      <c r="C21" s="5"/>
      <c r="D21" s="4">
        <v>0</v>
      </c>
      <c r="E21" s="5"/>
      <c r="F21" s="4"/>
    </row>
    <row r="22" spans="1:6" ht="15.75" x14ac:dyDescent="0.25">
      <c r="A22" s="10" t="s">
        <v>26</v>
      </c>
      <c r="B22" s="4">
        <v>1280</v>
      </c>
      <c r="C22" s="5"/>
      <c r="D22" s="4">
        <v>2000</v>
      </c>
      <c r="E22" s="5"/>
      <c r="F22" s="4"/>
    </row>
    <row r="23" spans="1:6" ht="15.75" x14ac:dyDescent="0.25">
      <c r="A23" s="10" t="s">
        <v>27</v>
      </c>
      <c r="B23" s="4">
        <v>7500</v>
      </c>
      <c r="C23" s="5"/>
      <c r="D23" s="4">
        <v>0</v>
      </c>
      <c r="E23" s="5"/>
      <c r="F23" s="4"/>
    </row>
    <row r="24" spans="1:6" ht="15.75" x14ac:dyDescent="0.25">
      <c r="A24" s="10" t="s">
        <v>28</v>
      </c>
      <c r="B24" s="4">
        <v>0</v>
      </c>
      <c r="C24" s="5"/>
      <c r="D24" s="4">
        <v>10000</v>
      </c>
      <c r="E24" s="5"/>
      <c r="F24" s="4"/>
    </row>
    <row r="25" spans="1:6" ht="15.75" x14ac:dyDescent="0.25">
      <c r="A25" s="13" t="s">
        <v>29</v>
      </c>
      <c r="B25" s="4">
        <v>40000</v>
      </c>
      <c r="C25" s="5"/>
      <c r="D25" s="4">
        <v>30000</v>
      </c>
      <c r="E25" s="5"/>
      <c r="F25" s="4" t="s">
        <v>30</v>
      </c>
    </row>
    <row r="26" spans="1:6" ht="15.75" x14ac:dyDescent="0.25">
      <c r="A26" s="3" t="s">
        <v>31</v>
      </c>
      <c r="B26" s="4"/>
      <c r="C26" s="5">
        <v>200</v>
      </c>
      <c r="D26" s="4"/>
      <c r="E26" s="5">
        <v>200</v>
      </c>
      <c r="F26" s="4"/>
    </row>
    <row r="27" spans="1:6" ht="15.75" x14ac:dyDescent="0.25">
      <c r="A27" s="3" t="s">
        <v>32</v>
      </c>
      <c r="B27" s="9"/>
      <c r="C27" s="5">
        <v>0</v>
      </c>
      <c r="D27" s="4"/>
      <c r="E27" s="5">
        <v>0</v>
      </c>
      <c r="F27" s="4"/>
    </row>
    <row r="28" spans="1:6" ht="15.75" x14ac:dyDescent="0.25">
      <c r="A28" s="6" t="s">
        <v>33</v>
      </c>
      <c r="B28" s="9">
        <v>0</v>
      </c>
      <c r="C28" s="5"/>
      <c r="D28" s="4">
        <v>0</v>
      </c>
      <c r="E28" s="5"/>
      <c r="F28" s="4"/>
    </row>
    <row r="29" spans="1:6" ht="15.75" x14ac:dyDescent="0.25">
      <c r="A29" s="3" t="s">
        <v>34</v>
      </c>
      <c r="B29" s="4"/>
      <c r="C29" s="5">
        <v>15200</v>
      </c>
      <c r="D29" s="4"/>
      <c r="E29" s="5">
        <v>20000</v>
      </c>
      <c r="F29" s="4" t="s">
        <v>35</v>
      </c>
    </row>
    <row r="30" spans="1:6" ht="15.75" x14ac:dyDescent="0.25">
      <c r="A30" s="3" t="s">
        <v>36</v>
      </c>
      <c r="B30" s="4"/>
      <c r="C30" s="5">
        <f>SUM(B31:B39)</f>
        <v>127000</v>
      </c>
      <c r="D30" s="4"/>
      <c r="E30" s="5">
        <f>SUM(D31:D39)</f>
        <v>168000</v>
      </c>
      <c r="F30" s="4" t="s">
        <v>35</v>
      </c>
    </row>
    <row r="31" spans="1:6" ht="15.75" x14ac:dyDescent="0.25">
      <c r="A31" s="6" t="s">
        <v>37</v>
      </c>
      <c r="B31" s="4">
        <v>13000</v>
      </c>
      <c r="C31" s="5"/>
      <c r="D31" s="4">
        <v>10000</v>
      </c>
      <c r="E31" s="5"/>
      <c r="F31" s="4"/>
    </row>
    <row r="32" spans="1:6" ht="15.75" x14ac:dyDescent="0.25">
      <c r="A32" s="6" t="s">
        <v>38</v>
      </c>
      <c r="B32" s="4">
        <v>25000</v>
      </c>
      <c r="C32" s="5"/>
      <c r="D32" s="4">
        <v>0</v>
      </c>
      <c r="E32" s="5"/>
      <c r="F32" s="4" t="s">
        <v>39</v>
      </c>
    </row>
    <row r="33" spans="1:6" ht="15.75" x14ac:dyDescent="0.25">
      <c r="A33" s="6" t="s">
        <v>40</v>
      </c>
      <c r="B33" s="4">
        <v>15000</v>
      </c>
      <c r="C33" s="4"/>
      <c r="D33" s="4">
        <v>5000</v>
      </c>
      <c r="E33" s="5"/>
      <c r="F33" s="4" t="s">
        <v>41</v>
      </c>
    </row>
    <row r="34" spans="1:6" ht="15.75" x14ac:dyDescent="0.25">
      <c r="A34" s="6" t="s">
        <v>42</v>
      </c>
      <c r="B34" s="4">
        <v>0</v>
      </c>
      <c r="C34" s="4"/>
      <c r="D34" s="4">
        <v>80000</v>
      </c>
      <c r="E34" s="5"/>
      <c r="F34" s="4" t="s">
        <v>43</v>
      </c>
    </row>
    <row r="35" spans="1:6" ht="15.75" x14ac:dyDescent="0.25">
      <c r="A35" s="6" t="s">
        <v>44</v>
      </c>
      <c r="B35" s="4">
        <v>26000</v>
      </c>
      <c r="C35" s="4"/>
      <c r="D35" s="4">
        <v>26000</v>
      </c>
      <c r="E35" s="5"/>
      <c r="F35" s="4"/>
    </row>
    <row r="36" spans="1:6" ht="15.75" x14ac:dyDescent="0.25">
      <c r="A36" s="14" t="s">
        <v>45</v>
      </c>
      <c r="B36" s="4">
        <v>12000</v>
      </c>
      <c r="C36" s="4"/>
      <c r="D36" s="4">
        <v>12000</v>
      </c>
      <c r="E36" s="5"/>
      <c r="F36" s="4"/>
    </row>
    <row r="37" spans="1:6" ht="15.75" x14ac:dyDescent="0.25">
      <c r="A37" s="6" t="s">
        <v>46</v>
      </c>
      <c r="B37" s="4">
        <v>5000</v>
      </c>
      <c r="C37" s="4"/>
      <c r="D37" s="4">
        <v>5000</v>
      </c>
      <c r="E37" s="5"/>
      <c r="F37" s="4"/>
    </row>
    <row r="38" spans="1:6" ht="15.75" x14ac:dyDescent="0.25">
      <c r="A38" s="14" t="s">
        <v>47</v>
      </c>
      <c r="B38" s="4">
        <v>6000</v>
      </c>
      <c r="C38" s="4"/>
      <c r="D38" s="4">
        <v>5000</v>
      </c>
      <c r="E38" s="5"/>
      <c r="F38" s="4" t="s">
        <v>41</v>
      </c>
    </row>
    <row r="39" spans="1:6" ht="15.75" x14ac:dyDescent="0.25">
      <c r="A39" s="6" t="s">
        <v>48</v>
      </c>
      <c r="B39" s="4">
        <v>25000</v>
      </c>
      <c r="C39" s="4"/>
      <c r="D39" s="4">
        <v>25000</v>
      </c>
      <c r="E39" s="5"/>
      <c r="F39" s="4" t="s">
        <v>41</v>
      </c>
    </row>
    <row r="40" spans="1:6" ht="15.75" x14ac:dyDescent="0.25">
      <c r="A40" s="3" t="s">
        <v>49</v>
      </c>
      <c r="B40" s="4"/>
      <c r="C40" s="5">
        <f>SUM(B41:B74)</f>
        <v>587000</v>
      </c>
      <c r="D40" s="4"/>
      <c r="E40" s="5">
        <f>SUM(D41:D74)</f>
        <v>575500</v>
      </c>
      <c r="F40" s="4"/>
    </row>
    <row r="41" spans="1:6" ht="15.75" x14ac:dyDescent="0.25">
      <c r="A41" s="6" t="s">
        <v>50</v>
      </c>
      <c r="B41" s="9">
        <v>9000</v>
      </c>
      <c r="C41" s="5"/>
      <c r="D41" s="4">
        <v>8500</v>
      </c>
      <c r="E41" s="5"/>
      <c r="F41" s="4"/>
    </row>
    <row r="42" spans="1:6" ht="15.75" x14ac:dyDescent="0.25">
      <c r="A42" s="6" t="s">
        <v>51</v>
      </c>
      <c r="B42" s="4">
        <v>176250</v>
      </c>
      <c r="C42" s="5"/>
      <c r="D42" s="4">
        <v>170000</v>
      </c>
      <c r="E42" s="5"/>
      <c r="F42" s="4"/>
    </row>
    <row r="43" spans="1:6" ht="15.75" x14ac:dyDescent="0.25">
      <c r="A43" s="6" t="s">
        <v>52</v>
      </c>
      <c r="B43" s="4">
        <v>79750</v>
      </c>
      <c r="C43" s="5"/>
      <c r="D43" s="4">
        <v>75000</v>
      </c>
      <c r="E43" s="5"/>
      <c r="F43" s="4"/>
    </row>
    <row r="44" spans="1:6" ht="15.75" x14ac:dyDescent="0.25">
      <c r="A44" s="6" t="s">
        <v>53</v>
      </c>
      <c r="B44" s="9"/>
      <c r="C44" s="5"/>
      <c r="D44" s="4"/>
      <c r="E44" s="5"/>
      <c r="F44" s="4"/>
    </row>
    <row r="45" spans="1:6" ht="15.75" x14ac:dyDescent="0.25">
      <c r="A45" s="6" t="s">
        <v>54</v>
      </c>
      <c r="B45" s="4">
        <v>25000</v>
      </c>
      <c r="C45" s="5"/>
      <c r="D45" s="4">
        <v>25000</v>
      </c>
      <c r="E45" s="5"/>
      <c r="F45" s="4"/>
    </row>
    <row r="46" spans="1:6" ht="15.75" x14ac:dyDescent="0.25">
      <c r="A46" s="6" t="s">
        <v>55</v>
      </c>
      <c r="B46" s="4">
        <v>10000</v>
      </c>
      <c r="C46" s="5"/>
      <c r="D46" s="4">
        <v>0</v>
      </c>
      <c r="E46" s="5"/>
      <c r="F46" s="4" t="s">
        <v>56</v>
      </c>
    </row>
    <row r="47" spans="1:6" ht="15.75" x14ac:dyDescent="0.25">
      <c r="A47" s="6" t="s">
        <v>57</v>
      </c>
      <c r="B47" s="4">
        <v>2500</v>
      </c>
      <c r="C47" s="5"/>
      <c r="D47" s="4">
        <v>2500</v>
      </c>
      <c r="E47" s="5"/>
      <c r="F47" s="4"/>
    </row>
    <row r="48" spans="1:6" ht="15.75" x14ac:dyDescent="0.25">
      <c r="A48" s="6" t="s">
        <v>58</v>
      </c>
      <c r="B48" s="4">
        <v>2500</v>
      </c>
      <c r="C48" s="5"/>
      <c r="D48" s="4">
        <v>2500</v>
      </c>
      <c r="E48" s="5"/>
      <c r="F48" s="4"/>
    </row>
    <row r="49" spans="1:6" ht="15.75" x14ac:dyDescent="0.25">
      <c r="A49" s="6" t="s">
        <v>59</v>
      </c>
      <c r="B49" s="4">
        <v>5000</v>
      </c>
      <c r="C49" s="5"/>
      <c r="D49" s="4">
        <v>5000</v>
      </c>
      <c r="E49" s="5"/>
      <c r="F49" s="4" t="s">
        <v>41</v>
      </c>
    </row>
    <row r="50" spans="1:6" ht="15.75" x14ac:dyDescent="0.25">
      <c r="A50" s="6" t="s">
        <v>60</v>
      </c>
      <c r="B50" s="4">
        <v>43000</v>
      </c>
      <c r="C50" s="5"/>
      <c r="D50" s="4">
        <v>47000</v>
      </c>
      <c r="E50" s="5"/>
      <c r="F50" s="4" t="s">
        <v>61</v>
      </c>
    </row>
    <row r="51" spans="1:6" ht="15.75" x14ac:dyDescent="0.25">
      <c r="A51" s="6" t="s">
        <v>62</v>
      </c>
      <c r="B51" s="4">
        <v>5000</v>
      </c>
      <c r="C51" s="5"/>
      <c r="D51" s="4">
        <v>5000</v>
      </c>
      <c r="E51" s="5"/>
      <c r="F51" s="4"/>
    </row>
    <row r="52" spans="1:6" ht="15.75" x14ac:dyDescent="0.25">
      <c r="A52" s="6" t="s">
        <v>63</v>
      </c>
      <c r="B52" s="4">
        <v>10000</v>
      </c>
      <c r="C52" s="5"/>
      <c r="D52" s="4">
        <v>10000</v>
      </c>
      <c r="E52" s="5"/>
      <c r="F52" s="4"/>
    </row>
    <row r="53" spans="1:6" ht="15.75" x14ac:dyDescent="0.25">
      <c r="A53" s="6" t="s">
        <v>64</v>
      </c>
      <c r="B53" s="4">
        <v>2500</v>
      </c>
      <c r="C53" s="5"/>
      <c r="D53" s="4">
        <v>2500</v>
      </c>
      <c r="E53" s="5"/>
      <c r="F53" s="4"/>
    </row>
    <row r="54" spans="1:6" ht="15.75" x14ac:dyDescent="0.25">
      <c r="A54" s="6" t="s">
        <v>65</v>
      </c>
      <c r="B54" s="4">
        <v>47500</v>
      </c>
      <c r="C54" s="5"/>
      <c r="D54" s="4">
        <v>47500</v>
      </c>
      <c r="E54" s="5"/>
      <c r="F54" s="4" t="s">
        <v>41</v>
      </c>
    </row>
    <row r="55" spans="1:6" ht="15.75" x14ac:dyDescent="0.25">
      <c r="A55" s="6" t="s">
        <v>66</v>
      </c>
      <c r="B55" s="4">
        <v>50000</v>
      </c>
      <c r="C55" s="5"/>
      <c r="D55" s="4">
        <v>50000</v>
      </c>
      <c r="E55" s="5"/>
      <c r="F55" s="4" t="s">
        <v>41</v>
      </c>
    </row>
    <row r="56" spans="1:6" ht="15.75" x14ac:dyDescent="0.25">
      <c r="A56" s="6" t="s">
        <v>67</v>
      </c>
      <c r="B56" s="4">
        <v>25000</v>
      </c>
      <c r="C56" s="5"/>
      <c r="D56" s="4">
        <v>25000</v>
      </c>
      <c r="E56" s="5"/>
      <c r="F56" s="4" t="s">
        <v>41</v>
      </c>
    </row>
    <row r="57" spans="1:6" ht="15.75" x14ac:dyDescent="0.25">
      <c r="A57" s="6" t="s">
        <v>15</v>
      </c>
      <c r="B57" s="4">
        <v>2500</v>
      </c>
      <c r="C57" s="5"/>
      <c r="D57" s="4">
        <v>2500</v>
      </c>
      <c r="E57" s="5"/>
      <c r="F57" s="4"/>
    </row>
    <row r="58" spans="1:6" ht="15.75" x14ac:dyDescent="0.25">
      <c r="A58" s="6" t="s">
        <v>68</v>
      </c>
      <c r="B58" s="4">
        <v>10000</v>
      </c>
      <c r="C58" s="5"/>
      <c r="D58" s="4">
        <v>10000</v>
      </c>
      <c r="E58" s="5"/>
      <c r="F58" s="4"/>
    </row>
    <row r="59" spans="1:6" ht="15.75" x14ac:dyDescent="0.25">
      <c r="A59" s="6" t="s">
        <v>69</v>
      </c>
      <c r="B59" s="4">
        <v>5000</v>
      </c>
      <c r="C59" s="5"/>
      <c r="D59" s="4">
        <v>5000</v>
      </c>
      <c r="E59" s="5"/>
      <c r="F59" s="4"/>
    </row>
    <row r="60" spans="1:6" ht="15.75" x14ac:dyDescent="0.25">
      <c r="A60" s="6" t="s">
        <v>70</v>
      </c>
      <c r="B60" s="4">
        <v>5000</v>
      </c>
      <c r="C60" s="15"/>
      <c r="D60" s="4">
        <v>5000</v>
      </c>
      <c r="E60" s="5"/>
      <c r="F60" s="15"/>
    </row>
    <row r="61" spans="1:6" ht="15.75" x14ac:dyDescent="0.25">
      <c r="A61" s="6" t="s">
        <v>71</v>
      </c>
      <c r="B61" s="4">
        <v>10000</v>
      </c>
      <c r="C61" s="5"/>
      <c r="D61" s="4">
        <v>10000</v>
      </c>
      <c r="E61" s="5"/>
      <c r="F61" s="4"/>
    </row>
    <row r="62" spans="1:6" ht="15.75" x14ac:dyDescent="0.25">
      <c r="A62" s="6" t="s">
        <v>72</v>
      </c>
      <c r="B62" s="4">
        <v>5000</v>
      </c>
      <c r="C62" s="5"/>
      <c r="D62" s="4">
        <v>5000</v>
      </c>
      <c r="E62" s="5"/>
      <c r="F62" s="4" t="s">
        <v>73</v>
      </c>
    </row>
    <row r="63" spans="1:6" ht="15.75" x14ac:dyDescent="0.25">
      <c r="A63" s="6" t="s">
        <v>74</v>
      </c>
      <c r="B63" s="4">
        <v>5000</v>
      </c>
      <c r="C63" s="5"/>
      <c r="D63" s="4">
        <v>5000</v>
      </c>
      <c r="E63" s="5"/>
      <c r="F63" s="4"/>
    </row>
    <row r="64" spans="1:6" ht="15.75" x14ac:dyDescent="0.25">
      <c r="A64" s="6" t="s">
        <v>75</v>
      </c>
      <c r="B64" s="4">
        <v>10000</v>
      </c>
      <c r="C64" s="5"/>
      <c r="D64" s="4">
        <v>10000</v>
      </c>
      <c r="E64" s="5"/>
      <c r="F64" s="4"/>
    </row>
    <row r="65" spans="1:6" ht="15.75" x14ac:dyDescent="0.25">
      <c r="A65" s="12" t="s">
        <v>76</v>
      </c>
      <c r="B65" s="4">
        <v>5000</v>
      </c>
      <c r="C65" s="7"/>
      <c r="D65" s="8">
        <v>5000</v>
      </c>
      <c r="E65" s="5"/>
      <c r="F65" s="8"/>
    </row>
    <row r="66" spans="1:6" ht="15.75" x14ac:dyDescent="0.25">
      <c r="A66" s="10" t="s">
        <v>77</v>
      </c>
      <c r="B66" s="4">
        <v>5000</v>
      </c>
      <c r="C66" s="7"/>
      <c r="D66" s="8">
        <v>15000</v>
      </c>
      <c r="E66" s="5"/>
      <c r="F66" s="8" t="s">
        <v>78</v>
      </c>
    </row>
    <row r="67" spans="1:6" ht="15.75" x14ac:dyDescent="0.25">
      <c r="A67" s="10" t="s">
        <v>79</v>
      </c>
      <c r="B67" s="4">
        <v>5000</v>
      </c>
      <c r="C67" s="7"/>
      <c r="D67" s="8">
        <v>5000</v>
      </c>
      <c r="E67" s="5"/>
      <c r="F67" s="8"/>
    </row>
    <row r="68" spans="1:6" ht="15.75" x14ac:dyDescent="0.25">
      <c r="A68" s="10" t="s">
        <v>47</v>
      </c>
      <c r="B68" s="4">
        <v>5000</v>
      </c>
      <c r="C68" s="7"/>
      <c r="D68" s="8">
        <v>5000</v>
      </c>
      <c r="E68" s="5"/>
      <c r="F68" s="8"/>
    </row>
    <row r="69" spans="1:6" ht="15.75" x14ac:dyDescent="0.25">
      <c r="A69" s="10" t="s">
        <v>80</v>
      </c>
      <c r="B69" s="4">
        <v>5000</v>
      </c>
      <c r="C69" s="7"/>
      <c r="D69" s="8">
        <v>5000</v>
      </c>
      <c r="E69" s="5"/>
      <c r="F69" s="8"/>
    </row>
    <row r="70" spans="1:6" ht="15.75" x14ac:dyDescent="0.25">
      <c r="A70" s="10" t="s">
        <v>81</v>
      </c>
      <c r="B70" s="4">
        <v>2500</v>
      </c>
      <c r="C70" s="7"/>
      <c r="D70" s="8">
        <v>6000</v>
      </c>
      <c r="E70" s="5"/>
      <c r="F70" s="8" t="s">
        <v>82</v>
      </c>
    </row>
    <row r="71" spans="1:6" ht="15.75" x14ac:dyDescent="0.25">
      <c r="A71" s="10" t="s">
        <v>83</v>
      </c>
      <c r="B71" s="4">
        <v>2500</v>
      </c>
      <c r="C71" s="7"/>
      <c r="D71" s="8">
        <v>0</v>
      </c>
      <c r="E71" s="5"/>
      <c r="F71" s="8" t="s">
        <v>84</v>
      </c>
    </row>
    <row r="72" spans="1:6" ht="15.75" x14ac:dyDescent="0.25">
      <c r="A72" s="10" t="s">
        <v>85</v>
      </c>
      <c r="B72" s="4">
        <v>5000</v>
      </c>
      <c r="C72" s="7"/>
      <c r="D72" s="8">
        <v>0</v>
      </c>
      <c r="E72" s="5"/>
      <c r="F72" s="8" t="s">
        <v>84</v>
      </c>
    </row>
    <row r="73" spans="1:6" ht="15.75" x14ac:dyDescent="0.25">
      <c r="A73" s="10" t="s">
        <v>86</v>
      </c>
      <c r="B73" s="4">
        <v>1500</v>
      </c>
      <c r="C73" s="7"/>
      <c r="D73" s="8">
        <v>1500</v>
      </c>
      <c r="E73" s="5"/>
      <c r="F73" s="8"/>
    </row>
    <row r="74" spans="1:6" ht="15.75" x14ac:dyDescent="0.25">
      <c r="A74" s="10" t="s">
        <v>87</v>
      </c>
      <c r="B74" s="4">
        <v>5000</v>
      </c>
      <c r="C74" s="7"/>
      <c r="D74" s="8">
        <v>5000</v>
      </c>
      <c r="E74" s="5"/>
      <c r="F74" s="8" t="s">
        <v>88</v>
      </c>
    </row>
    <row r="75" spans="1:6" ht="15.75" x14ac:dyDescent="0.25">
      <c r="A75" s="16" t="s">
        <v>89</v>
      </c>
      <c r="B75" s="9"/>
      <c r="C75" s="5">
        <v>2800</v>
      </c>
      <c r="D75" s="4"/>
      <c r="E75" s="5">
        <v>2800</v>
      </c>
      <c r="F75" s="4"/>
    </row>
    <row r="76" spans="1:6" ht="15.75" x14ac:dyDescent="0.25">
      <c r="A76" s="16" t="s">
        <v>90</v>
      </c>
      <c r="B76" s="9"/>
      <c r="C76" s="5">
        <v>57000</v>
      </c>
      <c r="D76" s="4"/>
      <c r="E76" s="5">
        <v>0</v>
      </c>
      <c r="F76" s="4"/>
    </row>
    <row r="77" spans="1:6" ht="20.25" thickBot="1" x14ac:dyDescent="0.4">
      <c r="A77" s="17" t="s">
        <v>91</v>
      </c>
      <c r="B77" s="18"/>
      <c r="C77" s="19">
        <f>SUM(C2:C76)</f>
        <v>1046945</v>
      </c>
      <c r="D77" s="18"/>
      <c r="E77" s="19">
        <f>SUM(E2:E76)</f>
        <v>1167500</v>
      </c>
      <c r="F77" s="20"/>
    </row>
    <row r="80" spans="1:6" ht="18.75" x14ac:dyDescent="0.3">
      <c r="A80" s="27" t="s">
        <v>92</v>
      </c>
      <c r="B80" s="28"/>
      <c r="C80" s="28"/>
      <c r="D80" s="29"/>
      <c r="E80" s="28"/>
      <c r="F80" s="21"/>
    </row>
    <row r="81" spans="1:6" ht="18.75" x14ac:dyDescent="0.3">
      <c r="A81" s="27" t="s">
        <v>97</v>
      </c>
      <c r="B81" s="28"/>
      <c r="C81" s="28"/>
      <c r="D81" s="29"/>
      <c r="E81" s="28">
        <f>E8</f>
        <v>331000</v>
      </c>
      <c r="F81" s="21"/>
    </row>
    <row r="82" spans="1:6" ht="18.75" x14ac:dyDescent="0.3">
      <c r="A82" s="27" t="s">
        <v>93</v>
      </c>
      <c r="B82" s="28"/>
      <c r="C82" s="28"/>
      <c r="D82" s="29"/>
      <c r="E82" s="28">
        <f>E29+E30</f>
        <v>188000</v>
      </c>
      <c r="F82" s="21"/>
    </row>
    <row r="83" spans="1:6" ht="18.75" x14ac:dyDescent="0.3">
      <c r="A83" s="27" t="s">
        <v>95</v>
      </c>
      <c r="B83" s="28"/>
      <c r="C83" s="28"/>
      <c r="D83" s="29"/>
      <c r="E83" s="28">
        <f>E15</f>
        <v>70000</v>
      </c>
      <c r="F83" s="21"/>
    </row>
    <row r="84" spans="1:6" ht="18.75" x14ac:dyDescent="0.3">
      <c r="A84" s="27" t="s">
        <v>96</v>
      </c>
      <c r="B84" s="28"/>
      <c r="C84" s="28"/>
      <c r="D84" s="29"/>
      <c r="E84" s="28">
        <f>E40</f>
        <v>575500</v>
      </c>
      <c r="F84" s="21"/>
    </row>
    <row r="85" spans="1:6" ht="18.75" x14ac:dyDescent="0.3">
      <c r="A85" s="27" t="s">
        <v>94</v>
      </c>
      <c r="B85" s="28"/>
      <c r="C85" s="28"/>
      <c r="D85" s="29"/>
      <c r="E85" s="28">
        <f>E75+E26</f>
        <v>3000</v>
      </c>
      <c r="F85" s="21"/>
    </row>
    <row r="86" spans="1:6" ht="18.75" x14ac:dyDescent="0.3">
      <c r="A86" s="27" t="s">
        <v>98</v>
      </c>
      <c r="B86" s="28"/>
      <c r="C86" s="28"/>
      <c r="D86" s="29"/>
      <c r="E86" s="28">
        <v>56400</v>
      </c>
      <c r="F86" s="21"/>
    </row>
    <row r="87" spans="1:6" ht="18.75" x14ac:dyDescent="0.3">
      <c r="A87" s="27" t="s">
        <v>99</v>
      </c>
      <c r="B87" s="28"/>
      <c r="C87" s="28"/>
      <c r="D87" s="29"/>
      <c r="E87" s="28">
        <f>SUM(E81:E86)</f>
        <v>1223900</v>
      </c>
      <c r="F87" s="21"/>
    </row>
    <row r="88" spans="1:6" ht="15.75" x14ac:dyDescent="0.25">
      <c r="A88" s="11"/>
      <c r="B88" s="21"/>
      <c r="C88" s="22"/>
      <c r="E88" s="22"/>
      <c r="F88" s="21"/>
    </row>
    <row r="89" spans="1:6" ht="15.75" x14ac:dyDescent="0.25">
      <c r="A89" s="11"/>
      <c r="B89" s="21"/>
      <c r="C89" s="22"/>
      <c r="E89" s="22"/>
      <c r="F89" s="21"/>
    </row>
    <row r="90" spans="1:6" ht="15.75" x14ac:dyDescent="0.25">
      <c r="A90" s="11"/>
      <c r="B90" s="21"/>
      <c r="C90" s="22"/>
      <c r="E90" s="22"/>
      <c r="F90" s="21"/>
    </row>
    <row r="91" spans="1:6" ht="15.75" x14ac:dyDescent="0.25">
      <c r="A91" s="11"/>
      <c r="B91" s="21"/>
      <c r="C91" s="22"/>
      <c r="E91" s="22"/>
      <c r="F91" s="21"/>
    </row>
    <row r="92" spans="1:6" ht="15.75" x14ac:dyDescent="0.25">
      <c r="A92" s="11"/>
      <c r="B92" s="21"/>
      <c r="C92" s="22"/>
      <c r="E92" s="22"/>
      <c r="F92" s="21"/>
    </row>
    <row r="93" spans="1:6" ht="15.75" x14ac:dyDescent="0.25">
      <c r="A93" s="11"/>
      <c r="B93" s="21"/>
      <c r="C93" s="22"/>
      <c r="E93" s="22"/>
      <c r="F93" s="21"/>
    </row>
    <row r="94" spans="1:6" ht="15.75" x14ac:dyDescent="0.25">
      <c r="A94" s="11"/>
      <c r="B94" s="21"/>
      <c r="C94" s="22"/>
      <c r="E94" s="22"/>
      <c r="F94" s="21"/>
    </row>
    <row r="95" spans="1:6" ht="15.75" x14ac:dyDescent="0.25">
      <c r="A95" s="11"/>
      <c r="B95" s="21"/>
      <c r="C95" s="22"/>
      <c r="E95" s="22"/>
      <c r="F95" s="21"/>
    </row>
    <row r="96" spans="1:6" ht="15.75" x14ac:dyDescent="0.25">
      <c r="A96" s="11"/>
      <c r="B96" s="21"/>
      <c r="C96" s="22"/>
      <c r="E96" s="22"/>
      <c r="F96" s="21"/>
    </row>
    <row r="97" spans="1:6" ht="15.75" x14ac:dyDescent="0.25">
      <c r="A97" s="11"/>
      <c r="B97" s="21"/>
      <c r="C97" s="22"/>
      <c r="E97" s="22"/>
      <c r="F97" s="21"/>
    </row>
    <row r="98" spans="1:6" ht="15.75" x14ac:dyDescent="0.25">
      <c r="A98" s="11"/>
      <c r="B98" s="21"/>
      <c r="C98" s="22"/>
      <c r="E98" s="22"/>
      <c r="F98" s="21"/>
    </row>
    <row r="99" spans="1:6" ht="15.75" x14ac:dyDescent="0.25">
      <c r="A99" s="11"/>
      <c r="B99" s="21"/>
      <c r="C99" s="22"/>
      <c r="E99" s="22"/>
      <c r="F99" s="21"/>
    </row>
    <row r="100" spans="1:6" ht="15.75" x14ac:dyDescent="0.25">
      <c r="A100" s="11"/>
      <c r="B100" s="21"/>
      <c r="C100" s="22"/>
      <c r="E100" s="22"/>
      <c r="F100" s="21"/>
    </row>
    <row r="101" spans="1:6" ht="15.75" x14ac:dyDescent="0.25">
      <c r="A101" s="11"/>
      <c r="B101" s="21"/>
      <c r="C101" s="22"/>
      <c r="E101" s="22"/>
      <c r="F101" s="21"/>
    </row>
  </sheetData>
  <mergeCells count="2">
    <mergeCell ref="B1:C1"/>
    <mergeCell ref="D1:E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8"/>
  <sheetViews>
    <sheetView workbookViewId="0">
      <selection activeCell="D21" sqref="D21"/>
    </sheetView>
  </sheetViews>
  <sheetFormatPr defaultRowHeight="15" x14ac:dyDescent="0.25"/>
  <cols>
    <col min="1" max="1" width="85.7109375" customWidth="1"/>
    <col min="2" max="2" width="26.28515625" bestFit="1" customWidth="1"/>
  </cols>
  <sheetData>
    <row r="1" spans="1:2" ht="29.25" x14ac:dyDescent="0.25">
      <c r="A1" s="31" t="s">
        <v>341</v>
      </c>
      <c r="B1" s="31" t="s">
        <v>342</v>
      </c>
    </row>
    <row r="2" spans="1:2" x14ac:dyDescent="0.25">
      <c r="A2" s="31"/>
      <c r="B2" s="31"/>
    </row>
    <row r="3" spans="1:2" ht="15.75" x14ac:dyDescent="0.25">
      <c r="A3" s="26" t="s">
        <v>170</v>
      </c>
      <c r="B3" s="33"/>
    </row>
    <row r="4" spans="1:2" x14ac:dyDescent="0.25">
      <c r="A4" s="34" t="s">
        <v>171</v>
      </c>
      <c r="B4" s="36" t="s">
        <v>172</v>
      </c>
    </row>
    <row r="5" spans="1:2" ht="15.75" x14ac:dyDescent="0.25">
      <c r="A5" s="26" t="s">
        <v>173</v>
      </c>
      <c r="B5" s="32"/>
    </row>
    <row r="6" spans="1:2" x14ac:dyDescent="0.25">
      <c r="A6" s="37" t="s">
        <v>174</v>
      </c>
      <c r="B6" s="36" t="s">
        <v>175</v>
      </c>
    </row>
    <row r="7" spans="1:2" x14ac:dyDescent="0.25">
      <c r="A7" s="37" t="s">
        <v>176</v>
      </c>
      <c r="B7" s="36" t="s">
        <v>175</v>
      </c>
    </row>
    <row r="8" spans="1:2" x14ac:dyDescent="0.25">
      <c r="A8" s="37" t="s">
        <v>177</v>
      </c>
      <c r="B8" s="36" t="s">
        <v>336</v>
      </c>
    </row>
    <row r="9" spans="1:2" x14ac:dyDescent="0.25">
      <c r="A9" s="37" t="s">
        <v>178</v>
      </c>
      <c r="B9" s="36" t="s">
        <v>336</v>
      </c>
    </row>
    <row r="10" spans="1:2" x14ac:dyDescent="0.25">
      <c r="A10" s="30" t="s">
        <v>179</v>
      </c>
      <c r="B10" s="36" t="s">
        <v>175</v>
      </c>
    </row>
    <row r="11" spans="1:2" x14ac:dyDescent="0.25">
      <c r="A11" s="30" t="s">
        <v>180</v>
      </c>
      <c r="B11" s="36" t="s">
        <v>175</v>
      </c>
    </row>
    <row r="12" spans="1:2" x14ac:dyDescent="0.25">
      <c r="A12" s="37" t="s">
        <v>181</v>
      </c>
      <c r="B12" s="36" t="s">
        <v>175</v>
      </c>
    </row>
    <row r="13" spans="1:2" x14ac:dyDescent="0.25">
      <c r="A13" s="37" t="s">
        <v>182</v>
      </c>
      <c r="B13" s="36" t="s">
        <v>175</v>
      </c>
    </row>
    <row r="14" spans="1:2" x14ac:dyDescent="0.25">
      <c r="A14" s="37" t="s">
        <v>183</v>
      </c>
      <c r="B14" s="36" t="s">
        <v>175</v>
      </c>
    </row>
    <row r="15" spans="1:2" x14ac:dyDescent="0.25">
      <c r="A15" s="37" t="s">
        <v>184</v>
      </c>
      <c r="B15" s="36" t="s">
        <v>175</v>
      </c>
    </row>
    <row r="16" spans="1:2" x14ac:dyDescent="0.25">
      <c r="A16" s="37" t="s">
        <v>185</v>
      </c>
      <c r="B16" s="36" t="s">
        <v>335</v>
      </c>
    </row>
    <row r="17" spans="1:2" x14ac:dyDescent="0.25">
      <c r="A17" s="37" t="s">
        <v>186</v>
      </c>
      <c r="B17" s="36" t="s">
        <v>336</v>
      </c>
    </row>
    <row r="18" spans="1:2" x14ac:dyDescent="0.25">
      <c r="A18" s="37" t="s">
        <v>187</v>
      </c>
      <c r="B18" s="35"/>
    </row>
    <row r="19" spans="1:2" ht="15.75" x14ac:dyDescent="0.25">
      <c r="A19" s="26" t="s">
        <v>188</v>
      </c>
      <c r="B19" s="32"/>
    </row>
    <row r="20" spans="1:2" x14ac:dyDescent="0.25">
      <c r="A20" s="37" t="s">
        <v>189</v>
      </c>
      <c r="B20" s="36" t="s">
        <v>190</v>
      </c>
    </row>
    <row r="21" spans="1:2" x14ac:dyDescent="0.25">
      <c r="A21" s="37" t="s">
        <v>191</v>
      </c>
      <c r="B21" s="36" t="s">
        <v>190</v>
      </c>
    </row>
    <row r="22" spans="1:2" x14ac:dyDescent="0.25">
      <c r="A22" s="37" t="s">
        <v>192</v>
      </c>
      <c r="B22" s="36" t="s">
        <v>336</v>
      </c>
    </row>
    <row r="23" spans="1:2" x14ac:dyDescent="0.25">
      <c r="A23" s="37" t="s">
        <v>193</v>
      </c>
      <c r="B23" s="36" t="s">
        <v>175</v>
      </c>
    </row>
    <row r="24" spans="1:2" x14ac:dyDescent="0.25">
      <c r="A24" s="37" t="s">
        <v>194</v>
      </c>
      <c r="B24" s="36" t="s">
        <v>190</v>
      </c>
    </row>
    <row r="25" spans="1:2" ht="15.75" x14ac:dyDescent="0.25">
      <c r="A25" s="26" t="s">
        <v>195</v>
      </c>
      <c r="B25" s="33"/>
    </row>
    <row r="26" spans="1:2" x14ac:dyDescent="0.25">
      <c r="A26" s="34" t="s">
        <v>196</v>
      </c>
      <c r="B26" s="36" t="s">
        <v>337</v>
      </c>
    </row>
    <row r="27" spans="1:2" x14ac:dyDescent="0.25">
      <c r="A27" s="34" t="s">
        <v>197</v>
      </c>
      <c r="B27" s="36" t="s">
        <v>337</v>
      </c>
    </row>
    <row r="28" spans="1:2" x14ac:dyDescent="0.25">
      <c r="A28" s="34" t="s">
        <v>198</v>
      </c>
      <c r="B28" s="36" t="s">
        <v>337</v>
      </c>
    </row>
    <row r="29" spans="1:2" x14ac:dyDescent="0.25">
      <c r="A29" s="34" t="s">
        <v>199</v>
      </c>
      <c r="B29" s="36" t="s">
        <v>337</v>
      </c>
    </row>
    <row r="30" spans="1:2" x14ac:dyDescent="0.25">
      <c r="A30" s="34" t="s">
        <v>200</v>
      </c>
      <c r="B30" s="36" t="s">
        <v>337</v>
      </c>
    </row>
    <row r="31" spans="1:2" ht="15.75" x14ac:dyDescent="0.25">
      <c r="A31" s="26" t="s">
        <v>201</v>
      </c>
      <c r="B31" s="32"/>
    </row>
    <row r="32" spans="1:2" x14ac:dyDescent="0.25">
      <c r="A32" s="34" t="s">
        <v>202</v>
      </c>
      <c r="B32" s="36" t="s">
        <v>203</v>
      </c>
    </row>
    <row r="33" spans="1:2" x14ac:dyDescent="0.25">
      <c r="A33" s="34" t="s">
        <v>204</v>
      </c>
      <c r="B33" s="36" t="s">
        <v>175</v>
      </c>
    </row>
    <row r="34" spans="1:2" x14ac:dyDescent="0.25">
      <c r="A34" s="34" t="s">
        <v>205</v>
      </c>
      <c r="B34" s="36" t="s">
        <v>203</v>
      </c>
    </row>
    <row r="35" spans="1:2" x14ac:dyDescent="0.25">
      <c r="A35" s="37" t="s">
        <v>206</v>
      </c>
      <c r="B35" s="36" t="s">
        <v>203</v>
      </c>
    </row>
    <row r="36" spans="1:2" x14ac:dyDescent="0.25">
      <c r="A36" s="37" t="s">
        <v>207</v>
      </c>
      <c r="B36" s="36" t="s">
        <v>203</v>
      </c>
    </row>
    <row r="37" spans="1:2" x14ac:dyDescent="0.25">
      <c r="A37" s="37" t="s">
        <v>208</v>
      </c>
      <c r="B37" s="36" t="s">
        <v>175</v>
      </c>
    </row>
    <row r="38" spans="1:2" ht="15.75" x14ac:dyDescent="0.25">
      <c r="A38" s="26" t="s">
        <v>209</v>
      </c>
      <c r="B38" s="33"/>
    </row>
    <row r="39" spans="1:2" x14ac:dyDescent="0.25">
      <c r="A39" s="37" t="s">
        <v>210</v>
      </c>
      <c r="B39" s="36" t="s">
        <v>203</v>
      </c>
    </row>
    <row r="40" spans="1:2" ht="15.75" x14ac:dyDescent="0.25">
      <c r="A40" s="26" t="s">
        <v>211</v>
      </c>
      <c r="B40" s="33"/>
    </row>
    <row r="41" spans="1:2" x14ac:dyDescent="0.25">
      <c r="A41" s="34" t="s">
        <v>212</v>
      </c>
      <c r="B41" s="36" t="s">
        <v>338</v>
      </c>
    </row>
    <row r="42" spans="1:2" x14ac:dyDescent="0.25">
      <c r="A42" s="34" t="s">
        <v>213</v>
      </c>
      <c r="B42" s="36" t="s">
        <v>338</v>
      </c>
    </row>
    <row r="43" spans="1:2" ht="15.75" x14ac:dyDescent="0.25">
      <c r="A43" s="26" t="s">
        <v>214</v>
      </c>
      <c r="B43" s="32"/>
    </row>
    <row r="44" spans="1:2" x14ac:dyDescent="0.25">
      <c r="A44" s="38" t="s">
        <v>215</v>
      </c>
      <c r="B44" s="36" t="s">
        <v>203</v>
      </c>
    </row>
    <row r="45" spans="1:2" x14ac:dyDescent="0.25">
      <c r="A45" s="34" t="s">
        <v>216</v>
      </c>
      <c r="B45" s="36" t="s">
        <v>175</v>
      </c>
    </row>
    <row r="46" spans="1:2" x14ac:dyDescent="0.25">
      <c r="A46" s="38" t="s">
        <v>217</v>
      </c>
      <c r="B46" s="36" t="s">
        <v>172</v>
      </c>
    </row>
    <row r="47" spans="1:2" x14ac:dyDescent="0.25">
      <c r="A47" s="34" t="s">
        <v>218</v>
      </c>
      <c r="B47" s="36" t="s">
        <v>336</v>
      </c>
    </row>
    <row r="48" spans="1:2" x14ac:dyDescent="0.25">
      <c r="A48" s="34" t="s">
        <v>219</v>
      </c>
      <c r="B48" s="36" t="s">
        <v>336</v>
      </c>
    </row>
    <row r="49" spans="1:2" x14ac:dyDescent="0.25">
      <c r="A49" s="34" t="s">
        <v>220</v>
      </c>
      <c r="B49" s="36" t="s">
        <v>175</v>
      </c>
    </row>
    <row r="50" spans="1:2" x14ac:dyDescent="0.25">
      <c r="A50" s="30" t="s">
        <v>221</v>
      </c>
      <c r="B50" s="36" t="s">
        <v>172</v>
      </c>
    </row>
    <row r="51" spans="1:2" ht="15.75" x14ac:dyDescent="0.25">
      <c r="A51" s="26" t="s">
        <v>222</v>
      </c>
      <c r="B51" s="32"/>
    </row>
    <row r="52" spans="1:2" x14ac:dyDescent="0.25">
      <c r="A52" s="38" t="s">
        <v>223</v>
      </c>
      <c r="B52" s="36" t="s">
        <v>339</v>
      </c>
    </row>
    <row r="53" spans="1:2" x14ac:dyDescent="0.25">
      <c r="A53" s="38" t="s">
        <v>224</v>
      </c>
      <c r="B53" s="36" t="s">
        <v>339</v>
      </c>
    </row>
    <row r="54" spans="1:2" x14ac:dyDescent="0.25">
      <c r="A54" s="38" t="s">
        <v>225</v>
      </c>
      <c r="B54" s="36" t="s">
        <v>339</v>
      </c>
    </row>
    <row r="55" spans="1:2" ht="15.75" x14ac:dyDescent="0.25">
      <c r="A55" s="26" t="s">
        <v>226</v>
      </c>
      <c r="B55" s="33"/>
    </row>
    <row r="56" spans="1:2" x14ac:dyDescent="0.25">
      <c r="A56" s="38" t="s">
        <v>227</v>
      </c>
      <c r="B56" s="36" t="s">
        <v>228</v>
      </c>
    </row>
    <row r="57" spans="1:2" ht="15.75" x14ac:dyDescent="0.25">
      <c r="A57" s="26" t="s">
        <v>229</v>
      </c>
      <c r="B57" s="32"/>
    </row>
    <row r="58" spans="1:2" x14ac:dyDescent="0.25">
      <c r="A58" s="30" t="s">
        <v>230</v>
      </c>
      <c r="B58" s="36" t="s">
        <v>175</v>
      </c>
    </row>
    <row r="59" spans="1:2" x14ac:dyDescent="0.25">
      <c r="A59" s="30" t="s">
        <v>231</v>
      </c>
      <c r="B59" s="36" t="s">
        <v>232</v>
      </c>
    </row>
    <row r="60" spans="1:2" x14ac:dyDescent="0.25">
      <c r="A60" s="30" t="s">
        <v>233</v>
      </c>
      <c r="B60" s="36" t="s">
        <v>175</v>
      </c>
    </row>
    <row r="61" spans="1:2" x14ac:dyDescent="0.25">
      <c r="A61" s="30" t="s">
        <v>234</v>
      </c>
      <c r="B61" s="36" t="s">
        <v>337</v>
      </c>
    </row>
    <row r="62" spans="1:2" x14ac:dyDescent="0.25">
      <c r="A62" s="30" t="s">
        <v>235</v>
      </c>
      <c r="B62" s="36" t="s">
        <v>339</v>
      </c>
    </row>
    <row r="63" spans="1:2" ht="15.75" x14ac:dyDescent="0.25">
      <c r="A63" s="26" t="s">
        <v>236</v>
      </c>
      <c r="B63" s="33"/>
    </row>
    <row r="64" spans="1:2" x14ac:dyDescent="0.25">
      <c r="A64" s="34" t="s">
        <v>237</v>
      </c>
      <c r="B64" s="36" t="s">
        <v>172</v>
      </c>
    </row>
    <row r="65" spans="1:2" x14ac:dyDescent="0.25">
      <c r="A65" s="34" t="s">
        <v>238</v>
      </c>
      <c r="B65" s="36" t="s">
        <v>172</v>
      </c>
    </row>
    <row r="66" spans="1:2" ht="15.75" x14ac:dyDescent="0.25">
      <c r="A66" s="39" t="s">
        <v>239</v>
      </c>
      <c r="B66" s="33"/>
    </row>
    <row r="67" spans="1:2" x14ac:dyDescent="0.25">
      <c r="A67" s="30" t="s">
        <v>240</v>
      </c>
      <c r="B67" s="36" t="s">
        <v>337</v>
      </c>
    </row>
    <row r="68" spans="1:2" ht="15.75" x14ac:dyDescent="0.25">
      <c r="A68" s="40" t="s">
        <v>241</v>
      </c>
      <c r="B68" s="33"/>
    </row>
    <row r="69" spans="1:2" x14ac:dyDescent="0.25">
      <c r="A69" s="41" t="s">
        <v>242</v>
      </c>
      <c r="B69" s="36" t="s">
        <v>175</v>
      </c>
    </row>
    <row r="70" spans="1:2" x14ac:dyDescent="0.25">
      <c r="A70" s="42" t="s">
        <v>243</v>
      </c>
      <c r="B70" s="36" t="s">
        <v>175</v>
      </c>
    </row>
    <row r="71" spans="1:2" ht="15.75" x14ac:dyDescent="0.25">
      <c r="A71" s="43" t="s">
        <v>244</v>
      </c>
      <c r="B71" s="32"/>
    </row>
    <row r="72" spans="1:2" x14ac:dyDescent="0.25">
      <c r="A72" s="30" t="s">
        <v>245</v>
      </c>
      <c r="B72" s="36" t="s">
        <v>175</v>
      </c>
    </row>
    <row r="73" spans="1:2" x14ac:dyDescent="0.25">
      <c r="A73" s="30" t="s">
        <v>246</v>
      </c>
      <c r="B73" s="36" t="s">
        <v>175</v>
      </c>
    </row>
    <row r="74" spans="1:2" x14ac:dyDescent="0.25">
      <c r="A74" s="30" t="s">
        <v>247</v>
      </c>
      <c r="B74" s="36" t="s">
        <v>338</v>
      </c>
    </row>
    <row r="75" spans="1:2" ht="15.75" x14ac:dyDescent="0.25">
      <c r="A75" s="26" t="s">
        <v>248</v>
      </c>
      <c r="B75" s="33"/>
    </row>
    <row r="76" spans="1:2" x14ac:dyDescent="0.25">
      <c r="A76" s="30" t="s">
        <v>249</v>
      </c>
      <c r="B76" s="36" t="s">
        <v>228</v>
      </c>
    </row>
    <row r="77" spans="1:2" ht="15.75" x14ac:dyDescent="0.25">
      <c r="A77" s="26" t="s">
        <v>250</v>
      </c>
      <c r="B77" s="32"/>
    </row>
    <row r="78" spans="1:2" x14ac:dyDescent="0.25">
      <c r="A78" s="38" t="s">
        <v>251</v>
      </c>
      <c r="B78" s="36" t="s">
        <v>340</v>
      </c>
    </row>
    <row r="79" spans="1:2" x14ac:dyDescent="0.25">
      <c r="A79" s="38" t="s">
        <v>252</v>
      </c>
      <c r="B79" s="36" t="s">
        <v>338</v>
      </c>
    </row>
    <row r="80" spans="1:2" ht="15.75" x14ac:dyDescent="0.25">
      <c r="A80" s="39" t="s">
        <v>253</v>
      </c>
      <c r="B80" s="32"/>
    </row>
    <row r="81" spans="1:2" x14ac:dyDescent="0.25">
      <c r="A81" s="38" t="s">
        <v>254</v>
      </c>
      <c r="B81" s="36" t="s">
        <v>339</v>
      </c>
    </row>
    <row r="82" spans="1:2" ht="15.75" x14ac:dyDescent="0.25">
      <c r="A82" s="26" t="s">
        <v>255</v>
      </c>
      <c r="B82" s="32"/>
    </row>
    <row r="83" spans="1:2" x14ac:dyDescent="0.25">
      <c r="A83" s="38" t="s">
        <v>256</v>
      </c>
      <c r="B83" s="36" t="s">
        <v>339</v>
      </c>
    </row>
    <row r="84" spans="1:2" x14ac:dyDescent="0.25">
      <c r="A84" s="38" t="s">
        <v>257</v>
      </c>
      <c r="B84" s="36" t="s">
        <v>339</v>
      </c>
    </row>
    <row r="85" spans="1:2" x14ac:dyDescent="0.25">
      <c r="A85" s="38" t="s">
        <v>258</v>
      </c>
      <c r="B85" s="36" t="s">
        <v>339</v>
      </c>
    </row>
    <row r="86" spans="1:2" x14ac:dyDescent="0.25">
      <c r="A86" s="38" t="s">
        <v>259</v>
      </c>
      <c r="B86" s="36" t="s">
        <v>339</v>
      </c>
    </row>
    <row r="87" spans="1:2" x14ac:dyDescent="0.25">
      <c r="A87" s="38" t="s">
        <v>260</v>
      </c>
      <c r="B87" s="36" t="s">
        <v>336</v>
      </c>
    </row>
    <row r="88" spans="1:2" ht="15.75" x14ac:dyDescent="0.25">
      <c r="A88" s="26" t="s">
        <v>261</v>
      </c>
      <c r="B88" s="32"/>
    </row>
    <row r="89" spans="1:2" x14ac:dyDescent="0.25">
      <c r="A89" s="30" t="s">
        <v>262</v>
      </c>
      <c r="B89" s="36" t="s">
        <v>336</v>
      </c>
    </row>
    <row r="90" spans="1:2" x14ac:dyDescent="0.25">
      <c r="A90" s="30" t="s">
        <v>263</v>
      </c>
      <c r="B90" s="36" t="s">
        <v>336</v>
      </c>
    </row>
    <row r="91" spans="1:2" x14ac:dyDescent="0.25">
      <c r="A91" s="30" t="s">
        <v>264</v>
      </c>
      <c r="B91" s="36" t="s">
        <v>339</v>
      </c>
    </row>
    <row r="92" spans="1:2" x14ac:dyDescent="0.25">
      <c r="A92" s="30" t="s">
        <v>265</v>
      </c>
      <c r="B92" s="36" t="s">
        <v>339</v>
      </c>
    </row>
    <row r="93" spans="1:2" x14ac:dyDescent="0.25">
      <c r="A93" s="30" t="s">
        <v>266</v>
      </c>
      <c r="B93" s="36" t="s">
        <v>339</v>
      </c>
    </row>
    <row r="94" spans="1:2" x14ac:dyDescent="0.25">
      <c r="A94" s="30" t="s">
        <v>267</v>
      </c>
      <c r="B94" s="36" t="s">
        <v>339</v>
      </c>
    </row>
    <row r="95" spans="1:2" x14ac:dyDescent="0.25">
      <c r="A95" s="30" t="s">
        <v>268</v>
      </c>
      <c r="B95" s="36" t="s">
        <v>339</v>
      </c>
    </row>
    <row r="96" spans="1:2" x14ac:dyDescent="0.25">
      <c r="A96" s="30" t="s">
        <v>269</v>
      </c>
      <c r="B96" s="36" t="s">
        <v>175</v>
      </c>
    </row>
    <row r="97" spans="1:2" x14ac:dyDescent="0.25">
      <c r="A97" s="30" t="s">
        <v>270</v>
      </c>
      <c r="B97" s="36" t="s">
        <v>339</v>
      </c>
    </row>
    <row r="98" spans="1:2" x14ac:dyDescent="0.25">
      <c r="A98" s="30" t="s">
        <v>271</v>
      </c>
      <c r="B98" s="36" t="s">
        <v>339</v>
      </c>
    </row>
    <row r="99" spans="1:2" ht="15.75" x14ac:dyDescent="0.25">
      <c r="A99" s="26" t="s">
        <v>272</v>
      </c>
      <c r="B99" s="32"/>
    </row>
    <row r="100" spans="1:2" x14ac:dyDescent="0.25">
      <c r="A100" s="30" t="s">
        <v>273</v>
      </c>
      <c r="B100" s="36" t="s">
        <v>175</v>
      </c>
    </row>
    <row r="101" spans="1:2" x14ac:dyDescent="0.25">
      <c r="A101" s="30" t="s">
        <v>274</v>
      </c>
      <c r="B101" s="36" t="s">
        <v>175</v>
      </c>
    </row>
    <row r="102" spans="1:2" x14ac:dyDescent="0.25">
      <c r="A102" s="30" t="s">
        <v>275</v>
      </c>
      <c r="B102" s="36" t="s">
        <v>175</v>
      </c>
    </row>
    <row r="103" spans="1:2" x14ac:dyDescent="0.25">
      <c r="A103" s="30" t="s">
        <v>276</v>
      </c>
      <c r="B103" s="36" t="s">
        <v>175</v>
      </c>
    </row>
    <row r="104" spans="1:2" x14ac:dyDescent="0.25">
      <c r="A104" s="30" t="s">
        <v>277</v>
      </c>
      <c r="B104" s="36" t="s">
        <v>175</v>
      </c>
    </row>
    <row r="105" spans="1:2" x14ac:dyDescent="0.25">
      <c r="A105" s="30" t="s">
        <v>278</v>
      </c>
      <c r="B105" s="36" t="s">
        <v>175</v>
      </c>
    </row>
    <row r="106" spans="1:2" x14ac:dyDescent="0.25">
      <c r="A106" s="30" t="s">
        <v>279</v>
      </c>
      <c r="B106" s="36" t="s">
        <v>175</v>
      </c>
    </row>
    <row r="107" spans="1:2" ht="15.75" x14ac:dyDescent="0.25">
      <c r="A107" s="26" t="s">
        <v>19</v>
      </c>
      <c r="B107" s="33"/>
    </row>
    <row r="108" spans="1:2" x14ac:dyDescent="0.25">
      <c r="A108" s="30" t="s">
        <v>280</v>
      </c>
      <c r="B108" s="36" t="s">
        <v>336</v>
      </c>
    </row>
    <row r="109" spans="1:2" x14ac:dyDescent="0.25">
      <c r="A109" s="30" t="s">
        <v>281</v>
      </c>
      <c r="B109" s="36" t="s">
        <v>336</v>
      </c>
    </row>
    <row r="110" spans="1:2" x14ac:dyDescent="0.25">
      <c r="A110" s="30" t="s">
        <v>282</v>
      </c>
      <c r="B110" s="36" t="s">
        <v>336</v>
      </c>
    </row>
    <row r="111" spans="1:2" x14ac:dyDescent="0.25">
      <c r="A111" s="30" t="s">
        <v>283</v>
      </c>
      <c r="B111" s="36" t="s">
        <v>336</v>
      </c>
    </row>
    <row r="112" spans="1:2" x14ac:dyDescent="0.25">
      <c r="A112" s="30" t="s">
        <v>284</v>
      </c>
      <c r="B112" s="36" t="s">
        <v>336</v>
      </c>
    </row>
    <row r="113" spans="1:2" x14ac:dyDescent="0.25">
      <c r="A113" s="30" t="s">
        <v>285</v>
      </c>
      <c r="B113" s="36" t="s">
        <v>336</v>
      </c>
    </row>
    <row r="114" spans="1:2" x14ac:dyDescent="0.25">
      <c r="A114" s="30" t="s">
        <v>286</v>
      </c>
      <c r="B114" s="36" t="s">
        <v>336</v>
      </c>
    </row>
    <row r="115" spans="1:2" x14ac:dyDescent="0.25">
      <c r="A115" s="30" t="s">
        <v>287</v>
      </c>
      <c r="B115" s="36" t="s">
        <v>336</v>
      </c>
    </row>
    <row r="116" spans="1:2" ht="15.75" x14ac:dyDescent="0.25">
      <c r="A116" s="26" t="s">
        <v>288</v>
      </c>
      <c r="B116" s="32"/>
    </row>
    <row r="117" spans="1:2" x14ac:dyDescent="0.25">
      <c r="A117" s="30" t="s">
        <v>289</v>
      </c>
      <c r="B117" s="36" t="s">
        <v>339</v>
      </c>
    </row>
    <row r="118" spans="1:2" x14ac:dyDescent="0.25">
      <c r="A118" s="30" t="s">
        <v>290</v>
      </c>
      <c r="B118" s="36" t="s">
        <v>339</v>
      </c>
    </row>
    <row r="119" spans="1:2" x14ac:dyDescent="0.25">
      <c r="A119" s="30" t="s">
        <v>291</v>
      </c>
      <c r="B119" s="36" t="s">
        <v>339</v>
      </c>
    </row>
    <row r="120" spans="1:2" x14ac:dyDescent="0.25">
      <c r="A120" s="38" t="s">
        <v>292</v>
      </c>
      <c r="B120" s="36" t="s">
        <v>339</v>
      </c>
    </row>
    <row r="121" spans="1:2" x14ac:dyDescent="0.25">
      <c r="A121" s="38" t="s">
        <v>293</v>
      </c>
      <c r="B121" s="36" t="s">
        <v>339</v>
      </c>
    </row>
    <row r="122" spans="1:2" x14ac:dyDescent="0.25">
      <c r="A122" s="38" t="s">
        <v>294</v>
      </c>
      <c r="B122" s="36" t="s">
        <v>339</v>
      </c>
    </row>
    <row r="123" spans="1:2" x14ac:dyDescent="0.25">
      <c r="A123" s="38" t="s">
        <v>295</v>
      </c>
      <c r="B123" s="36" t="s">
        <v>339</v>
      </c>
    </row>
    <row r="124" spans="1:2" x14ac:dyDescent="0.25">
      <c r="A124" s="38" t="s">
        <v>296</v>
      </c>
      <c r="B124" s="36" t="s">
        <v>339</v>
      </c>
    </row>
    <row r="125" spans="1:2" x14ac:dyDescent="0.25">
      <c r="A125" s="38" t="s">
        <v>297</v>
      </c>
      <c r="B125" s="36" t="s">
        <v>339</v>
      </c>
    </row>
    <row r="126" spans="1:2" x14ac:dyDescent="0.25">
      <c r="A126" s="38" t="s">
        <v>298</v>
      </c>
      <c r="B126" s="36" t="s">
        <v>339</v>
      </c>
    </row>
    <row r="127" spans="1:2" x14ac:dyDescent="0.25">
      <c r="A127" s="38" t="s">
        <v>299</v>
      </c>
      <c r="B127" s="36" t="s">
        <v>203</v>
      </c>
    </row>
    <row r="128" spans="1:2" ht="15.75" x14ac:dyDescent="0.25">
      <c r="A128" s="26" t="s">
        <v>300</v>
      </c>
      <c r="B128" s="32"/>
    </row>
    <row r="129" spans="1:2" x14ac:dyDescent="0.25">
      <c r="A129" s="30" t="s">
        <v>301</v>
      </c>
      <c r="B129" s="36" t="s">
        <v>339</v>
      </c>
    </row>
    <row r="130" spans="1:2" ht="15.75" x14ac:dyDescent="0.25">
      <c r="A130" s="26" t="s">
        <v>302</v>
      </c>
      <c r="B130" s="33"/>
    </row>
    <row r="131" spans="1:2" x14ac:dyDescent="0.25">
      <c r="A131" s="30" t="s">
        <v>303</v>
      </c>
      <c r="B131" s="36" t="s">
        <v>338</v>
      </c>
    </row>
    <row r="132" spans="1:2" ht="15.75" x14ac:dyDescent="0.25">
      <c r="A132" s="26" t="s">
        <v>304</v>
      </c>
      <c r="B132" s="32"/>
    </row>
    <row r="133" spans="1:2" x14ac:dyDescent="0.25">
      <c r="A133" s="30" t="s">
        <v>305</v>
      </c>
      <c r="B133" s="36" t="s">
        <v>175</v>
      </c>
    </row>
    <row r="134" spans="1:2" x14ac:dyDescent="0.25">
      <c r="A134" s="30" t="s">
        <v>306</v>
      </c>
      <c r="B134" s="36" t="s">
        <v>175</v>
      </c>
    </row>
    <row r="135" spans="1:2" x14ac:dyDescent="0.25">
      <c r="A135" s="37" t="s">
        <v>307</v>
      </c>
      <c r="B135" s="36" t="s">
        <v>175</v>
      </c>
    </row>
    <row r="136" spans="1:2" x14ac:dyDescent="0.25">
      <c r="A136" s="37" t="s">
        <v>308</v>
      </c>
      <c r="B136" s="36" t="s">
        <v>175</v>
      </c>
    </row>
    <row r="137" spans="1:2" x14ac:dyDescent="0.25">
      <c r="A137" s="37" t="s">
        <v>309</v>
      </c>
      <c r="B137" s="36" t="s">
        <v>336</v>
      </c>
    </row>
    <row r="138" spans="1:2" x14ac:dyDescent="0.25">
      <c r="A138" s="37" t="s">
        <v>310</v>
      </c>
      <c r="B138" s="36" t="s">
        <v>336</v>
      </c>
    </row>
    <row r="139" spans="1:2" x14ac:dyDescent="0.25">
      <c r="A139" s="37" t="s">
        <v>311</v>
      </c>
      <c r="B139" s="36" t="s">
        <v>336</v>
      </c>
    </row>
    <row r="140" spans="1:2" x14ac:dyDescent="0.25">
      <c r="A140" s="37" t="s">
        <v>312</v>
      </c>
      <c r="B140" s="36" t="s">
        <v>336</v>
      </c>
    </row>
    <row r="141" spans="1:2" x14ac:dyDescent="0.25">
      <c r="A141" s="37" t="s">
        <v>313</v>
      </c>
      <c r="B141" s="36" t="s">
        <v>336</v>
      </c>
    </row>
    <row r="142" spans="1:2" x14ac:dyDescent="0.25">
      <c r="A142" s="37" t="s">
        <v>314</v>
      </c>
      <c r="B142" s="36" t="s">
        <v>336</v>
      </c>
    </row>
    <row r="143" spans="1:2" x14ac:dyDescent="0.25">
      <c r="A143" s="37" t="s">
        <v>315</v>
      </c>
      <c r="B143" s="36" t="s">
        <v>338</v>
      </c>
    </row>
    <row r="144" spans="1:2" x14ac:dyDescent="0.25">
      <c r="A144" s="37" t="s">
        <v>316</v>
      </c>
      <c r="B144" s="36" t="s">
        <v>338</v>
      </c>
    </row>
    <row r="145" spans="1:2" x14ac:dyDescent="0.25">
      <c r="A145" s="37" t="s">
        <v>317</v>
      </c>
      <c r="B145" s="36" t="s">
        <v>338</v>
      </c>
    </row>
    <row r="146" spans="1:2" x14ac:dyDescent="0.25">
      <c r="A146" s="34" t="s">
        <v>318</v>
      </c>
      <c r="B146" s="36" t="s">
        <v>338</v>
      </c>
    </row>
    <row r="147" spans="1:2" x14ac:dyDescent="0.25">
      <c r="A147" s="38" t="s">
        <v>319</v>
      </c>
      <c r="B147" s="36" t="s">
        <v>338</v>
      </c>
    </row>
    <row r="148" spans="1:2" x14ac:dyDescent="0.25">
      <c r="A148" s="30" t="s">
        <v>348</v>
      </c>
      <c r="B148" s="36" t="s">
        <v>338</v>
      </c>
    </row>
    <row r="149" spans="1:2" x14ac:dyDescent="0.25">
      <c r="A149" s="30" t="s">
        <v>343</v>
      </c>
      <c r="B149" s="36" t="s">
        <v>338</v>
      </c>
    </row>
    <row r="150" spans="1:2" x14ac:dyDescent="0.25">
      <c r="A150" s="30" t="s">
        <v>344</v>
      </c>
      <c r="B150" s="36" t="s">
        <v>338</v>
      </c>
    </row>
    <row r="151" spans="1:2" x14ac:dyDescent="0.25">
      <c r="A151" s="37" t="s">
        <v>345</v>
      </c>
      <c r="B151" s="36" t="s">
        <v>338</v>
      </c>
    </row>
    <row r="152" spans="1:2" x14ac:dyDescent="0.25">
      <c r="A152" s="37" t="s">
        <v>347</v>
      </c>
      <c r="B152" s="36" t="s">
        <v>338</v>
      </c>
    </row>
    <row r="153" spans="1:2" x14ac:dyDescent="0.25">
      <c r="A153" s="37" t="s">
        <v>346</v>
      </c>
      <c r="B153" s="36" t="s">
        <v>338</v>
      </c>
    </row>
    <row r="154" spans="1:2" x14ac:dyDescent="0.25">
      <c r="A154" s="37" t="s">
        <v>320</v>
      </c>
      <c r="B154" s="36" t="s">
        <v>338</v>
      </c>
    </row>
    <row r="155" spans="1:2" x14ac:dyDescent="0.25">
      <c r="A155" s="37" t="s">
        <v>321</v>
      </c>
      <c r="B155" s="36" t="s">
        <v>338</v>
      </c>
    </row>
    <row r="156" spans="1:2" ht="15.75" x14ac:dyDescent="0.25">
      <c r="A156" s="44" t="s">
        <v>322</v>
      </c>
      <c r="B156" s="33"/>
    </row>
    <row r="157" spans="1:2" x14ac:dyDescent="0.25">
      <c r="A157" s="37" t="s">
        <v>323</v>
      </c>
      <c r="B157" s="36" t="s">
        <v>232</v>
      </c>
    </row>
    <row r="158" spans="1:2" ht="15.75" x14ac:dyDescent="0.25">
      <c r="A158" s="44" t="s">
        <v>324</v>
      </c>
      <c r="B158" s="33"/>
    </row>
    <row r="159" spans="1:2" x14ac:dyDescent="0.25">
      <c r="A159" s="37" t="s">
        <v>325</v>
      </c>
      <c r="B159" s="36" t="s">
        <v>232</v>
      </c>
    </row>
    <row r="160" spans="1:2" x14ac:dyDescent="0.25">
      <c r="A160" s="37" t="s">
        <v>326</v>
      </c>
      <c r="B160" s="36" t="s">
        <v>232</v>
      </c>
    </row>
    <row r="161" spans="1:2" x14ac:dyDescent="0.25">
      <c r="A161" s="37" t="s">
        <v>327</v>
      </c>
      <c r="B161" s="36" t="s">
        <v>232</v>
      </c>
    </row>
    <row r="162" spans="1:2" ht="15.75" x14ac:dyDescent="0.25">
      <c r="A162" s="44" t="s">
        <v>328</v>
      </c>
      <c r="B162" s="32"/>
    </row>
    <row r="163" spans="1:2" x14ac:dyDescent="0.25">
      <c r="A163" s="37" t="s">
        <v>329</v>
      </c>
      <c r="B163" s="36" t="s">
        <v>190</v>
      </c>
    </row>
    <row r="164" spans="1:2" x14ac:dyDescent="0.25">
      <c r="A164" s="37" t="s">
        <v>330</v>
      </c>
      <c r="B164" s="36" t="s">
        <v>232</v>
      </c>
    </row>
    <row r="165" spans="1:2" x14ac:dyDescent="0.25">
      <c r="A165" s="37" t="s">
        <v>331</v>
      </c>
      <c r="B165" s="36" t="s">
        <v>232</v>
      </c>
    </row>
    <row r="166" spans="1:2" ht="15.75" x14ac:dyDescent="0.25">
      <c r="A166" s="44" t="s">
        <v>332</v>
      </c>
      <c r="B166" s="32"/>
    </row>
    <row r="167" spans="1:2" x14ac:dyDescent="0.25">
      <c r="A167" s="37" t="s">
        <v>333</v>
      </c>
      <c r="B167" s="36" t="s">
        <v>340</v>
      </c>
    </row>
    <row r="168" spans="1:2" x14ac:dyDescent="0.25">
      <c r="A168" s="34" t="s">
        <v>334</v>
      </c>
      <c r="B168" s="36" t="s">
        <v>340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activeCell="D29" sqref="D29"/>
    </sheetView>
  </sheetViews>
  <sheetFormatPr defaultRowHeight="15" x14ac:dyDescent="0.25"/>
  <cols>
    <col min="1" max="1" width="26.85546875" bestFit="1" customWidth="1"/>
    <col min="2" max="2" width="15.5703125" style="45" bestFit="1" customWidth="1"/>
    <col min="3" max="5" width="17.7109375" style="48" customWidth="1"/>
    <col min="6" max="8" width="17.5703125" style="49" customWidth="1"/>
  </cols>
  <sheetData>
    <row r="1" spans="1:8" ht="15.75" thickBot="1" x14ac:dyDescent="0.3"/>
    <row r="2" spans="1:8" ht="15.75" thickTop="1" x14ac:dyDescent="0.25">
      <c r="C2" s="74" t="s">
        <v>358</v>
      </c>
      <c r="D2" s="75"/>
      <c r="E2" s="76"/>
      <c r="F2" s="74" t="s">
        <v>359</v>
      </c>
      <c r="G2" s="75"/>
      <c r="H2" s="76"/>
    </row>
    <row r="3" spans="1:8" x14ac:dyDescent="0.25">
      <c r="B3" s="46" t="s">
        <v>349</v>
      </c>
      <c r="C3" s="53" t="s">
        <v>350</v>
      </c>
      <c r="D3" s="54" t="s">
        <v>351</v>
      </c>
      <c r="E3" s="55" t="s">
        <v>352</v>
      </c>
      <c r="F3" s="53" t="s">
        <v>350</v>
      </c>
      <c r="G3" s="54" t="s">
        <v>351</v>
      </c>
      <c r="H3" s="55" t="s">
        <v>352</v>
      </c>
    </row>
    <row r="4" spans="1:8" x14ac:dyDescent="0.25">
      <c r="A4" s="25" t="s">
        <v>125</v>
      </c>
      <c r="B4" s="45">
        <f>'Top Level Budget'!D48</f>
        <v>16000</v>
      </c>
      <c r="C4" s="56">
        <v>0.3</v>
      </c>
      <c r="D4" s="57">
        <v>0.6</v>
      </c>
      <c r="E4" s="58">
        <v>0.1</v>
      </c>
      <c r="F4" s="62">
        <f>C4*B4</f>
        <v>4800</v>
      </c>
      <c r="G4" s="63">
        <f>D4*B4</f>
        <v>9600</v>
      </c>
      <c r="H4" s="64">
        <f>E4*B4</f>
        <v>1600</v>
      </c>
    </row>
    <row r="5" spans="1:8" x14ac:dyDescent="0.25">
      <c r="A5" s="25" t="s">
        <v>133</v>
      </c>
      <c r="B5" s="45">
        <f>'Top Level Budget'!D49</f>
        <v>450000</v>
      </c>
      <c r="C5" s="56">
        <v>1</v>
      </c>
      <c r="D5" s="57">
        <v>0</v>
      </c>
      <c r="E5" s="58">
        <v>0</v>
      </c>
      <c r="F5" s="62">
        <f t="shared" ref="F5:F14" si="0">C5*B5</f>
        <v>450000</v>
      </c>
      <c r="G5" s="63">
        <f t="shared" ref="G5:G14" si="1">D5*B5</f>
        <v>0</v>
      </c>
      <c r="H5" s="64">
        <f t="shared" ref="H5:H14" si="2">E5*B5</f>
        <v>0</v>
      </c>
    </row>
    <row r="6" spans="1:8" x14ac:dyDescent="0.25">
      <c r="A6" s="25" t="s">
        <v>142</v>
      </c>
      <c r="B6" s="45">
        <f>'Top Level Budget'!D50</f>
        <v>28000</v>
      </c>
      <c r="C6" s="56">
        <v>0.3</v>
      </c>
      <c r="D6" s="57">
        <v>0.3</v>
      </c>
      <c r="E6" s="58">
        <v>0.4</v>
      </c>
      <c r="F6" s="62">
        <f t="shared" si="0"/>
        <v>8400</v>
      </c>
      <c r="G6" s="63">
        <f t="shared" si="1"/>
        <v>8400</v>
      </c>
      <c r="H6" s="64">
        <f t="shared" si="2"/>
        <v>11200</v>
      </c>
    </row>
    <row r="7" spans="1:8" x14ac:dyDescent="0.25">
      <c r="A7" s="25" t="s">
        <v>143</v>
      </c>
      <c r="B7" s="45">
        <f>'Top Level Budget'!D51</f>
        <v>32000</v>
      </c>
      <c r="C7" s="56">
        <v>0.3</v>
      </c>
      <c r="D7" s="57">
        <v>0.3</v>
      </c>
      <c r="E7" s="58">
        <v>0.4</v>
      </c>
      <c r="F7" s="62">
        <f t="shared" si="0"/>
        <v>9600</v>
      </c>
      <c r="G7" s="63">
        <f t="shared" si="1"/>
        <v>9600</v>
      </c>
      <c r="H7" s="64">
        <f t="shared" si="2"/>
        <v>12800</v>
      </c>
    </row>
    <row r="8" spans="1:8" x14ac:dyDescent="0.25">
      <c r="A8" s="25" t="s">
        <v>148</v>
      </c>
      <c r="B8" s="45">
        <f>'Top Level Budget'!D52</f>
        <v>380700</v>
      </c>
      <c r="C8" s="56">
        <v>0.15</v>
      </c>
      <c r="D8" s="57">
        <v>0.35</v>
      </c>
      <c r="E8" s="58">
        <v>0.5</v>
      </c>
      <c r="F8" s="62">
        <f t="shared" si="0"/>
        <v>57105</v>
      </c>
      <c r="G8" s="63">
        <f t="shared" si="1"/>
        <v>133245</v>
      </c>
      <c r="H8" s="64">
        <f t="shared" si="2"/>
        <v>190350</v>
      </c>
    </row>
    <row r="9" spans="1:8" x14ac:dyDescent="0.25">
      <c r="A9" s="25" t="s">
        <v>151</v>
      </c>
      <c r="B9" s="45">
        <f>'Top Level Budget'!D53</f>
        <v>25000</v>
      </c>
      <c r="C9" s="56">
        <v>0</v>
      </c>
      <c r="D9" s="57">
        <v>0.65</v>
      </c>
      <c r="E9" s="58">
        <v>0.35</v>
      </c>
      <c r="F9" s="62">
        <f t="shared" si="0"/>
        <v>0</v>
      </c>
      <c r="G9" s="63">
        <f t="shared" si="1"/>
        <v>16250</v>
      </c>
      <c r="H9" s="64">
        <f t="shared" si="2"/>
        <v>8750</v>
      </c>
    </row>
    <row r="10" spans="1:8" x14ac:dyDescent="0.25">
      <c r="A10" s="25" t="s">
        <v>154</v>
      </c>
      <c r="B10" s="45">
        <f>'Top Level Budget'!D54</f>
        <v>12000</v>
      </c>
      <c r="C10" s="56">
        <v>0</v>
      </c>
      <c r="D10" s="57">
        <v>0.75</v>
      </c>
      <c r="E10" s="58">
        <v>0.25</v>
      </c>
      <c r="F10" s="62">
        <f t="shared" si="0"/>
        <v>0</v>
      </c>
      <c r="G10" s="63">
        <f t="shared" si="1"/>
        <v>9000</v>
      </c>
      <c r="H10" s="64">
        <f t="shared" si="2"/>
        <v>3000</v>
      </c>
    </row>
    <row r="11" spans="1:8" x14ac:dyDescent="0.25">
      <c r="A11" s="25" t="s">
        <v>156</v>
      </c>
      <c r="B11" s="45">
        <f>'Top Level Budget'!D55</f>
        <v>23000</v>
      </c>
      <c r="C11" s="56">
        <v>0.2</v>
      </c>
      <c r="D11" s="57">
        <v>0</v>
      </c>
      <c r="E11" s="58">
        <v>0.8</v>
      </c>
      <c r="F11" s="62">
        <f t="shared" si="0"/>
        <v>4600</v>
      </c>
      <c r="G11" s="63">
        <f t="shared" si="1"/>
        <v>0</v>
      </c>
      <c r="H11" s="64">
        <f t="shared" si="2"/>
        <v>18400</v>
      </c>
    </row>
    <row r="12" spans="1:8" x14ac:dyDescent="0.25">
      <c r="A12" s="25" t="s">
        <v>157</v>
      </c>
      <c r="B12" s="45">
        <f>'Top Level Budget'!D56</f>
        <v>193000</v>
      </c>
      <c r="C12" s="56">
        <v>0.4</v>
      </c>
      <c r="D12" s="57">
        <v>0</v>
      </c>
      <c r="E12" s="58">
        <v>0.6</v>
      </c>
      <c r="F12" s="62">
        <f t="shared" si="0"/>
        <v>77200</v>
      </c>
      <c r="G12" s="63">
        <f t="shared" si="1"/>
        <v>0</v>
      </c>
      <c r="H12" s="64">
        <f t="shared" si="2"/>
        <v>115800</v>
      </c>
    </row>
    <row r="13" spans="1:8" x14ac:dyDescent="0.25">
      <c r="A13" s="25" t="s">
        <v>159</v>
      </c>
      <c r="B13" s="45">
        <f>'Top Level Budget'!D57</f>
        <v>25000</v>
      </c>
      <c r="C13" s="56">
        <v>0.3</v>
      </c>
      <c r="D13" s="57">
        <v>0.3</v>
      </c>
      <c r="E13" s="58">
        <v>0.4</v>
      </c>
      <c r="F13" s="62">
        <f t="shared" si="0"/>
        <v>7500</v>
      </c>
      <c r="G13" s="63">
        <f t="shared" si="1"/>
        <v>7500</v>
      </c>
      <c r="H13" s="64">
        <f t="shared" si="2"/>
        <v>10000</v>
      </c>
    </row>
    <row r="14" spans="1:8" ht="15.75" thickBot="1" x14ac:dyDescent="0.3">
      <c r="A14" s="25" t="s">
        <v>163</v>
      </c>
      <c r="B14" s="45">
        <f>'Top Level Budget'!D58</f>
        <v>39200</v>
      </c>
      <c r="C14" s="59">
        <v>0.45</v>
      </c>
      <c r="D14" s="60">
        <v>0.1</v>
      </c>
      <c r="E14" s="61">
        <v>0.45</v>
      </c>
      <c r="F14" s="65">
        <f t="shared" si="0"/>
        <v>17640</v>
      </c>
      <c r="G14" s="66">
        <f t="shared" si="1"/>
        <v>3920</v>
      </c>
      <c r="H14" s="67">
        <f t="shared" si="2"/>
        <v>17640</v>
      </c>
    </row>
    <row r="15" spans="1:8" ht="15.75" thickTop="1" x14ac:dyDescent="0.25">
      <c r="A15" s="25" t="s">
        <v>360</v>
      </c>
      <c r="B15" s="46">
        <f>SUM(B4:B14)</f>
        <v>1223900</v>
      </c>
      <c r="C15" s="46"/>
      <c r="D15" s="46"/>
      <c r="E15" s="46"/>
      <c r="F15" s="70">
        <f>SUM(F4:F14)</f>
        <v>636845</v>
      </c>
      <c r="G15" s="70">
        <f t="shared" ref="G15:H15" si="3">SUM(G4:G14)</f>
        <v>197515</v>
      </c>
      <c r="H15" s="70">
        <f t="shared" si="3"/>
        <v>389540</v>
      </c>
    </row>
    <row r="16" spans="1:8" x14ac:dyDescent="0.25">
      <c r="A16" s="25"/>
      <c r="B16" s="46"/>
      <c r="C16" s="46"/>
      <c r="D16" s="46"/>
      <c r="E16" s="46"/>
      <c r="F16" s="70"/>
      <c r="G16" s="70"/>
      <c r="H16" s="70"/>
    </row>
    <row r="17" spans="2:8" x14ac:dyDescent="0.25">
      <c r="B17" s="68" t="s">
        <v>361</v>
      </c>
      <c r="C17" s="69"/>
      <c r="D17" s="69"/>
      <c r="E17" s="69"/>
      <c r="F17" s="71">
        <f>F15/B15</f>
        <v>0.52034071411062999</v>
      </c>
      <c r="G17" s="71">
        <f>G15/B15</f>
        <v>0.1613816488275186</v>
      </c>
      <c r="H17" s="71">
        <f>H15/B15</f>
        <v>0.31827763706185147</v>
      </c>
    </row>
    <row r="18" spans="2:8" x14ac:dyDescent="0.25">
      <c r="B18" s="25" t="s">
        <v>362</v>
      </c>
      <c r="F18" s="50">
        <f>1-G18-H18</f>
        <v>0.4</v>
      </c>
      <c r="G18" s="50">
        <v>0.12</v>
      </c>
      <c r="H18" s="50">
        <v>0.48</v>
      </c>
    </row>
  </sheetData>
  <mergeCells count="2">
    <mergeCell ref="C2:E2"/>
    <mergeCell ref="F2:H2"/>
  </mergeCells>
  <pageMargins left="0.7" right="0.7" top="0.75" bottom="0.75" header="0.3" footer="0.3"/>
  <pageSetup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Top Level Budget</vt:lpstr>
      <vt:lpstr>Revenue Projections</vt:lpstr>
      <vt:lpstr>Map of Expense Accounts</vt:lpstr>
      <vt:lpstr>Allocated Expenses</vt:lpstr>
      <vt:lpstr>'Allocated Expenses'!Print_Area</vt:lpstr>
      <vt:lpstr>'Top Level Budget'!Print_Area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Eric Smith</dc:creator>
  <cp:lastModifiedBy>Barb Duke</cp:lastModifiedBy>
  <cp:lastPrinted>2015-11-23T16:21:46Z</cp:lastPrinted>
  <dcterms:created xsi:type="dcterms:W3CDTF">2015-11-09T17:51:45Z</dcterms:created>
  <dcterms:modified xsi:type="dcterms:W3CDTF">2015-11-23T21:18:58Z</dcterms:modified>
</cp:coreProperties>
</file>